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2017级博士学业奖学金" sheetId="2" r:id="rId1"/>
    <sheet name="2018级博士学业奖学金" sheetId="5" r:id="rId2"/>
    <sheet name="2019级博士学业奖学金" sheetId="8" r:id="rId3"/>
    <sheet name="博士省政府学业奖学金" sheetId="7" r:id="rId4"/>
  </sheets>
  <calcPr calcId="144525"/>
</workbook>
</file>

<file path=xl/sharedStrings.xml><?xml version="1.0" encoding="utf-8"?>
<sst xmlns="http://schemas.openxmlformats.org/spreadsheetml/2006/main" count="210" uniqueCount="86">
  <si>
    <t>2017级博士（2019年）学业奖学金量化得分表</t>
  </si>
  <si>
    <t>姓名</t>
  </si>
  <si>
    <t>学号</t>
  </si>
  <si>
    <t>专业</t>
  </si>
  <si>
    <t>学习得分</t>
  </si>
  <si>
    <t>科研得分</t>
  </si>
  <si>
    <t>综合素质得分</t>
  </si>
  <si>
    <t>总分</t>
  </si>
  <si>
    <t>备注</t>
  </si>
  <si>
    <t>推荐获奖等级</t>
  </si>
  <si>
    <t>加权课程成绩</t>
  </si>
  <si>
    <t>上课考勤*10%</t>
  </si>
  <si>
    <t>讲座次数</t>
  </si>
  <si>
    <t>讲座得分</t>
  </si>
  <si>
    <t>课题</t>
  </si>
  <si>
    <t>论文著作等</t>
  </si>
  <si>
    <t>科技发明类</t>
  </si>
  <si>
    <t>荣誉奖励</t>
  </si>
  <si>
    <t>社会工作</t>
  </si>
  <si>
    <t>专业技能</t>
  </si>
  <si>
    <t>阮华</t>
  </si>
  <si>
    <t>81710079</t>
  </si>
  <si>
    <t>人口、资源与环境经济学</t>
  </si>
  <si>
    <t>档案在校</t>
  </si>
  <si>
    <t>国奖/二等</t>
  </si>
  <si>
    <t>鲍丙飞</t>
  </si>
  <si>
    <t>81710080</t>
  </si>
  <si>
    <t>省政府推选/二等</t>
  </si>
  <si>
    <t>龙强</t>
  </si>
  <si>
    <t>西方经济学</t>
  </si>
  <si>
    <t>档案不在校</t>
  </si>
  <si>
    <t>三等</t>
  </si>
  <si>
    <t>王智鹏</t>
  </si>
  <si>
    <t>81710081</t>
  </si>
  <si>
    <t>特等</t>
  </si>
  <si>
    <t>廖剑南</t>
  </si>
  <si>
    <t>一等</t>
  </si>
  <si>
    <t>杨洋</t>
  </si>
  <si>
    <t>政治经济学</t>
  </si>
  <si>
    <t>二等</t>
  </si>
  <si>
    <t>武婷燕</t>
  </si>
  <si>
    <t>81710078</t>
  </si>
  <si>
    <t>程建华</t>
  </si>
  <si>
    <t>卢永红</t>
  </si>
  <si>
    <t>2018级博士（2019年）学业奖学金量化得分表</t>
  </si>
  <si>
    <t>推荐获奖名单</t>
  </si>
  <si>
    <t>张旭文</t>
  </si>
  <si>
    <t>郭建斌</t>
  </si>
  <si>
    <t>韩雨</t>
  </si>
  <si>
    <t>81810091</t>
  </si>
  <si>
    <t>杨柳</t>
  </si>
  <si>
    <t>杨新梅</t>
  </si>
  <si>
    <t>81810093</t>
  </si>
  <si>
    <t>洪铮</t>
  </si>
  <si>
    <t>谭笑</t>
  </si>
  <si>
    <t>81810092</t>
  </si>
  <si>
    <t>刘淼</t>
  </si>
  <si>
    <t>尹玉林</t>
  </si>
  <si>
    <t>81810090</t>
  </si>
  <si>
    <t>谢绍棋</t>
  </si>
  <si>
    <t>2019级博士（2019年）学业奖学金量化得分表</t>
  </si>
  <si>
    <t>初试成绩</t>
  </si>
  <si>
    <t>复试成绩</t>
  </si>
  <si>
    <t>加分项目1</t>
  </si>
  <si>
    <t>加分项目2</t>
  </si>
  <si>
    <t>加分项目3</t>
  </si>
  <si>
    <t>加分项目4</t>
  </si>
  <si>
    <t>加分项目5</t>
  </si>
  <si>
    <t>加分项目6</t>
  </si>
  <si>
    <t>加分项目7</t>
  </si>
  <si>
    <t>加分项目8</t>
  </si>
  <si>
    <t>谢美辉</t>
  </si>
  <si>
    <t>档案在校/审核制</t>
  </si>
  <si>
    <t>李亚丽</t>
  </si>
  <si>
    <t>胡运玲</t>
  </si>
  <si>
    <r>
      <rPr>
        <sz val="10"/>
        <rFont val="宋体"/>
        <charset val="0"/>
      </rPr>
      <t>档案在校</t>
    </r>
    <r>
      <rPr>
        <sz val="10"/>
        <rFont val="Arial"/>
        <charset val="0"/>
      </rPr>
      <t>/</t>
    </r>
    <r>
      <rPr>
        <sz val="10"/>
        <rFont val="宋体"/>
        <charset val="0"/>
      </rPr>
      <t>审核制</t>
    </r>
  </si>
  <si>
    <t>杨美</t>
  </si>
  <si>
    <t>不在</t>
  </si>
  <si>
    <t>杨沙</t>
  </si>
  <si>
    <t>杨宗之</t>
  </si>
  <si>
    <t>张承</t>
  </si>
  <si>
    <t>田刚元</t>
  </si>
  <si>
    <t>石满珍</t>
  </si>
  <si>
    <t>杨胜苏</t>
  </si>
  <si>
    <t>博士（2019年）省政府奖学金量化得分表</t>
  </si>
  <si>
    <t>省政府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</si>
</sst>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0"/>
    </font>
    <font>
      <sz val="10.5"/>
      <color rgb="FF686868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name val="宋体"/>
      <charset val="0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name val="宋体"/>
      <charset val="0"/>
    </font>
    <font>
      <sz val="12"/>
      <color indexed="8"/>
      <name val="宋体"/>
      <charset val="134"/>
    </font>
    <font>
      <sz val="12"/>
      <name val="宋体"/>
      <charset val="134"/>
    </font>
    <font>
      <sz val="10.5"/>
      <name val="微软雅黑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28" fillId="17" borderId="4" applyNumberFormat="0" applyAlignment="0" applyProtection="0">
      <alignment vertical="center"/>
    </xf>
    <xf numFmtId="0" fontId="30" fillId="18" borderId="7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1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1" sqref="A11"/>
    </sheetView>
  </sheetViews>
  <sheetFormatPr defaultColWidth="9" defaultRowHeight="13.5"/>
  <cols>
    <col min="1" max="1" width="9" style="29"/>
    <col min="2" max="2" width="9.375" style="16"/>
    <col min="3" max="3" width="15.75" style="16" customWidth="1"/>
    <col min="4" max="7" width="5.625" style="16" customWidth="1"/>
    <col min="8" max="8" width="5" style="16" customWidth="1"/>
    <col min="9" max="16" width="5.625" style="16" customWidth="1"/>
    <col min="17" max="17" width="9" style="16"/>
    <col min="18" max="18" width="11.875" style="16" customWidth="1"/>
    <col min="19" max="19" width="8.5" style="16" customWidth="1"/>
  </cols>
  <sheetData>
    <row r="1" ht="20.25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6"/>
      <c r="U1" s="26"/>
    </row>
    <row r="2" spans="1:19">
      <c r="A2" s="21" t="s">
        <v>1</v>
      </c>
      <c r="B2" s="44" t="s">
        <v>2</v>
      </c>
      <c r="C2" s="44" t="s">
        <v>3</v>
      </c>
      <c r="D2" s="21" t="s">
        <v>4</v>
      </c>
      <c r="E2" s="21"/>
      <c r="F2" s="21"/>
      <c r="G2" s="21"/>
      <c r="H2" s="6" t="s">
        <v>4</v>
      </c>
      <c r="I2" s="21" t="s">
        <v>5</v>
      </c>
      <c r="J2" s="21"/>
      <c r="K2" s="21"/>
      <c r="L2" s="6" t="s">
        <v>5</v>
      </c>
      <c r="M2" s="21" t="s">
        <v>6</v>
      </c>
      <c r="N2" s="21"/>
      <c r="O2" s="21"/>
      <c r="P2" s="6" t="s">
        <v>6</v>
      </c>
      <c r="Q2" s="8" t="s">
        <v>7</v>
      </c>
      <c r="R2" s="44" t="s">
        <v>8</v>
      </c>
      <c r="S2" s="4" t="s">
        <v>9</v>
      </c>
    </row>
    <row r="3" ht="40.5" spans="1:19">
      <c r="A3" s="21"/>
      <c r="B3" s="44"/>
      <c r="C3" s="44"/>
      <c r="D3" s="8" t="s">
        <v>10</v>
      </c>
      <c r="E3" s="8" t="s">
        <v>11</v>
      </c>
      <c r="F3" s="8" t="s">
        <v>12</v>
      </c>
      <c r="G3" s="8" t="s">
        <v>13</v>
      </c>
      <c r="H3" s="6"/>
      <c r="I3" s="21" t="s">
        <v>14</v>
      </c>
      <c r="J3" s="8" t="s">
        <v>15</v>
      </c>
      <c r="K3" s="8" t="s">
        <v>16</v>
      </c>
      <c r="L3" s="6"/>
      <c r="M3" s="8" t="s">
        <v>17</v>
      </c>
      <c r="N3" s="8" t="s">
        <v>18</v>
      </c>
      <c r="O3" s="8" t="s">
        <v>19</v>
      </c>
      <c r="P3" s="6"/>
      <c r="Q3" s="8"/>
      <c r="R3" s="44"/>
      <c r="S3" s="4"/>
    </row>
    <row r="4" s="2" customFormat="1" ht="30" customHeight="1" spans="1:19">
      <c r="A4" s="37" t="s">
        <v>20</v>
      </c>
      <c r="B4" s="36" t="s">
        <v>21</v>
      </c>
      <c r="C4" s="33" t="s">
        <v>22</v>
      </c>
      <c r="D4" s="45">
        <v>91.5</v>
      </c>
      <c r="E4" s="34">
        <v>50</v>
      </c>
      <c r="F4" s="34">
        <v>10</v>
      </c>
      <c r="G4" s="34">
        <v>50</v>
      </c>
      <c r="H4" s="34">
        <f>(D4*0.8+100*0.2)*0.3</f>
        <v>27.96</v>
      </c>
      <c r="I4" s="38">
        <v>0</v>
      </c>
      <c r="J4" s="38">
        <v>0</v>
      </c>
      <c r="K4" s="38">
        <v>0</v>
      </c>
      <c r="L4" s="38">
        <f>SUM(I4:K4)*0.5</f>
        <v>0</v>
      </c>
      <c r="M4" s="38">
        <v>0</v>
      </c>
      <c r="N4" s="38">
        <v>0</v>
      </c>
      <c r="O4" s="38">
        <v>0</v>
      </c>
      <c r="P4" s="38">
        <f>SUM(M4:O4)*0.2</f>
        <v>0</v>
      </c>
      <c r="Q4" s="38">
        <f>H4+L4+P4</f>
        <v>27.96</v>
      </c>
      <c r="R4" s="38" t="s">
        <v>23</v>
      </c>
      <c r="S4" s="39" t="s">
        <v>24</v>
      </c>
    </row>
    <row r="5" s="27" customFormat="1" ht="30" customHeight="1" spans="1:19">
      <c r="A5" s="36" t="s">
        <v>25</v>
      </c>
      <c r="B5" s="36" t="s">
        <v>26</v>
      </c>
      <c r="C5" s="33" t="s">
        <v>22</v>
      </c>
      <c r="D5" s="45">
        <v>91</v>
      </c>
      <c r="E5" s="34">
        <v>50</v>
      </c>
      <c r="F5" s="34">
        <v>10</v>
      </c>
      <c r="G5" s="34">
        <v>50</v>
      </c>
      <c r="H5" s="34">
        <f t="shared" ref="H5:H12" si="0">(D5*0.8+100*0.2)*0.3</f>
        <v>27.84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8">
        <v>0</v>
      </c>
      <c r="P5" s="38">
        <v>0</v>
      </c>
      <c r="Q5" s="38">
        <f t="shared" ref="Q5:Q12" si="1">H5+L5+P5</f>
        <v>27.84</v>
      </c>
      <c r="R5" s="38" t="s">
        <v>23</v>
      </c>
      <c r="S5" s="39" t="s">
        <v>27</v>
      </c>
    </row>
    <row r="6" s="27" customFormat="1" ht="30" customHeight="1" spans="1:19">
      <c r="A6" s="31" t="s">
        <v>28</v>
      </c>
      <c r="B6" s="36">
        <v>81710035</v>
      </c>
      <c r="C6" s="33" t="s">
        <v>29</v>
      </c>
      <c r="D6" s="46">
        <v>89.5</v>
      </c>
      <c r="E6" s="34">
        <v>50</v>
      </c>
      <c r="F6" s="34">
        <v>10</v>
      </c>
      <c r="G6" s="34">
        <v>50</v>
      </c>
      <c r="H6" s="34">
        <f t="shared" si="0"/>
        <v>27.48</v>
      </c>
      <c r="I6" s="37">
        <v>8.7</v>
      </c>
      <c r="J6" s="37">
        <v>100</v>
      </c>
      <c r="K6" s="37">
        <v>0</v>
      </c>
      <c r="L6" s="37">
        <v>50</v>
      </c>
      <c r="M6" s="37">
        <v>40</v>
      </c>
      <c r="N6" s="37">
        <v>0</v>
      </c>
      <c r="O6" s="38">
        <v>0</v>
      </c>
      <c r="P6" s="38">
        <f t="shared" ref="P5:P12" si="2">SUM(M6:O6)*0.2</f>
        <v>8</v>
      </c>
      <c r="Q6" s="38">
        <f t="shared" si="1"/>
        <v>85.48</v>
      </c>
      <c r="R6" s="38" t="s">
        <v>30</v>
      </c>
      <c r="S6" s="38" t="s">
        <v>31</v>
      </c>
    </row>
    <row r="7" s="27" customFormat="1" ht="30" customHeight="1" spans="1:19">
      <c r="A7" s="36" t="s">
        <v>32</v>
      </c>
      <c r="B7" s="36" t="s">
        <v>33</v>
      </c>
      <c r="C7" s="33" t="s">
        <v>22</v>
      </c>
      <c r="D7" s="46">
        <v>92.5</v>
      </c>
      <c r="E7" s="34">
        <v>50</v>
      </c>
      <c r="F7" s="34">
        <v>10</v>
      </c>
      <c r="G7" s="34">
        <v>50</v>
      </c>
      <c r="H7" s="34">
        <f t="shared" si="0"/>
        <v>28.2</v>
      </c>
      <c r="I7" s="37">
        <v>2.6</v>
      </c>
      <c r="J7" s="37">
        <v>100</v>
      </c>
      <c r="K7" s="37">
        <v>0</v>
      </c>
      <c r="L7" s="37">
        <v>50</v>
      </c>
      <c r="M7" s="37">
        <v>4</v>
      </c>
      <c r="N7" s="37">
        <v>0</v>
      </c>
      <c r="O7" s="38">
        <v>0</v>
      </c>
      <c r="P7" s="38">
        <f t="shared" si="2"/>
        <v>0.8</v>
      </c>
      <c r="Q7" s="38">
        <f t="shared" si="1"/>
        <v>79</v>
      </c>
      <c r="R7" s="38" t="s">
        <v>23</v>
      </c>
      <c r="S7" s="38" t="s">
        <v>34</v>
      </c>
    </row>
    <row r="8" s="27" customFormat="1" ht="30" customHeight="1" spans="1:19">
      <c r="A8" s="31" t="s">
        <v>35</v>
      </c>
      <c r="B8" s="36">
        <v>81710033</v>
      </c>
      <c r="C8" s="33" t="s">
        <v>29</v>
      </c>
      <c r="D8" s="46">
        <v>88.67</v>
      </c>
      <c r="E8" s="34">
        <v>50</v>
      </c>
      <c r="F8" s="34">
        <v>10</v>
      </c>
      <c r="G8" s="34">
        <v>50</v>
      </c>
      <c r="H8" s="34">
        <f t="shared" si="0"/>
        <v>27.2808</v>
      </c>
      <c r="I8" s="37">
        <v>0.75</v>
      </c>
      <c r="J8" s="37">
        <v>48</v>
      </c>
      <c r="K8" s="37">
        <v>0</v>
      </c>
      <c r="L8" s="37">
        <f>SUM(I8:K8)*0.5</f>
        <v>24.375</v>
      </c>
      <c r="M8" s="37">
        <v>0</v>
      </c>
      <c r="N8" s="37">
        <v>0</v>
      </c>
      <c r="O8" s="38">
        <v>0</v>
      </c>
      <c r="P8" s="38">
        <f t="shared" si="2"/>
        <v>0</v>
      </c>
      <c r="Q8" s="38">
        <f t="shared" si="1"/>
        <v>51.6558</v>
      </c>
      <c r="R8" s="38" t="s">
        <v>23</v>
      </c>
      <c r="S8" s="38" t="s">
        <v>36</v>
      </c>
    </row>
    <row r="9" s="2" customFormat="1" ht="30" customHeight="1" spans="1:19">
      <c r="A9" s="31" t="s">
        <v>37</v>
      </c>
      <c r="B9" s="36">
        <v>81710037</v>
      </c>
      <c r="C9" s="33" t="s">
        <v>38</v>
      </c>
      <c r="D9" s="46">
        <v>88.5</v>
      </c>
      <c r="E9" s="34">
        <v>50</v>
      </c>
      <c r="F9" s="34">
        <v>10</v>
      </c>
      <c r="G9" s="34">
        <v>50</v>
      </c>
      <c r="H9" s="34">
        <f t="shared" si="0"/>
        <v>27.24</v>
      </c>
      <c r="I9" s="38">
        <v>0</v>
      </c>
      <c r="J9" s="38">
        <v>40</v>
      </c>
      <c r="K9" s="38">
        <v>0</v>
      </c>
      <c r="L9" s="38">
        <f>SUM(I9:K9)*0.5</f>
        <v>20</v>
      </c>
      <c r="M9" s="38">
        <v>0</v>
      </c>
      <c r="N9" s="38">
        <v>0</v>
      </c>
      <c r="O9" s="38">
        <v>0</v>
      </c>
      <c r="P9" s="38">
        <f t="shared" si="2"/>
        <v>0</v>
      </c>
      <c r="Q9" s="38">
        <f t="shared" si="1"/>
        <v>47.24</v>
      </c>
      <c r="R9" s="38" t="s">
        <v>23</v>
      </c>
      <c r="S9" s="38" t="s">
        <v>39</v>
      </c>
    </row>
    <row r="10" s="27" customFormat="1" ht="30" customHeight="1" spans="1:19">
      <c r="A10" s="37" t="s">
        <v>40</v>
      </c>
      <c r="B10" s="36" t="s">
        <v>41</v>
      </c>
      <c r="C10" s="33" t="s">
        <v>22</v>
      </c>
      <c r="D10" s="45">
        <v>89</v>
      </c>
      <c r="E10" s="34">
        <v>50</v>
      </c>
      <c r="F10" s="34">
        <v>10</v>
      </c>
      <c r="G10" s="34">
        <v>50</v>
      </c>
      <c r="H10" s="34">
        <f t="shared" si="0"/>
        <v>27.36</v>
      </c>
      <c r="I10" s="37">
        <v>1</v>
      </c>
      <c r="J10" s="37">
        <v>26</v>
      </c>
      <c r="K10" s="37">
        <v>0</v>
      </c>
      <c r="L10" s="37">
        <f>SUM(I10:K10)*0.5</f>
        <v>13.5</v>
      </c>
      <c r="M10" s="37">
        <v>8</v>
      </c>
      <c r="N10" s="37">
        <v>0</v>
      </c>
      <c r="O10" s="38">
        <v>0</v>
      </c>
      <c r="P10" s="38">
        <f t="shared" si="2"/>
        <v>1.6</v>
      </c>
      <c r="Q10" s="38">
        <f t="shared" si="1"/>
        <v>42.46</v>
      </c>
      <c r="R10" s="38" t="s">
        <v>23</v>
      </c>
      <c r="S10" s="38" t="s">
        <v>31</v>
      </c>
    </row>
    <row r="11" s="2" customFormat="1" ht="30" customHeight="1" spans="1:19">
      <c r="A11" s="31" t="s">
        <v>42</v>
      </c>
      <c r="B11" s="36">
        <v>81710036</v>
      </c>
      <c r="C11" s="33" t="s">
        <v>38</v>
      </c>
      <c r="D11" s="45">
        <v>87.67</v>
      </c>
      <c r="E11" s="34">
        <v>50</v>
      </c>
      <c r="F11" s="34">
        <v>10</v>
      </c>
      <c r="G11" s="34">
        <v>50</v>
      </c>
      <c r="H11" s="34">
        <f t="shared" si="0"/>
        <v>27.0408</v>
      </c>
      <c r="I11" s="38">
        <v>0</v>
      </c>
      <c r="J11" s="38">
        <v>0</v>
      </c>
      <c r="K11" s="38">
        <v>0</v>
      </c>
      <c r="L11" s="38">
        <f>SUM(I11:K11)*0.5</f>
        <v>0</v>
      </c>
      <c r="M11" s="38">
        <v>0</v>
      </c>
      <c r="N11" s="38">
        <v>0</v>
      </c>
      <c r="O11" s="38">
        <v>0</v>
      </c>
      <c r="P11" s="38">
        <f t="shared" si="2"/>
        <v>0</v>
      </c>
      <c r="Q11" s="38">
        <f t="shared" si="1"/>
        <v>27.0408</v>
      </c>
      <c r="R11" s="38" t="s">
        <v>23</v>
      </c>
      <c r="S11" s="38" t="s">
        <v>31</v>
      </c>
    </row>
    <row r="12" s="2" customFormat="1" ht="30" customHeight="1" spans="1:19">
      <c r="A12" s="31" t="s">
        <v>43</v>
      </c>
      <c r="B12" s="36">
        <v>81710034</v>
      </c>
      <c r="C12" s="33" t="s">
        <v>29</v>
      </c>
      <c r="D12" s="46">
        <v>87</v>
      </c>
      <c r="E12" s="34">
        <v>50</v>
      </c>
      <c r="F12" s="34">
        <v>10</v>
      </c>
      <c r="G12" s="34">
        <v>50</v>
      </c>
      <c r="H12" s="34">
        <f t="shared" si="0"/>
        <v>26.88</v>
      </c>
      <c r="I12" s="38">
        <v>0</v>
      </c>
      <c r="J12" s="38">
        <v>0</v>
      </c>
      <c r="K12" s="38">
        <v>0</v>
      </c>
      <c r="L12" s="38">
        <f>SUM(I12:K12)*0.5</f>
        <v>0</v>
      </c>
      <c r="M12" s="38">
        <v>0</v>
      </c>
      <c r="N12" s="38">
        <v>0</v>
      </c>
      <c r="O12" s="38">
        <v>0</v>
      </c>
      <c r="P12" s="38">
        <f t="shared" si="2"/>
        <v>0</v>
      </c>
      <c r="Q12" s="38">
        <f t="shared" si="1"/>
        <v>26.88</v>
      </c>
      <c r="R12" s="38" t="s">
        <v>30</v>
      </c>
      <c r="S12" s="38"/>
    </row>
  </sheetData>
  <sortState ref="A5:T12">
    <sortCondition ref="Q5" descending="1"/>
  </sortState>
  <mergeCells count="13">
    <mergeCell ref="A1:S1"/>
    <mergeCell ref="D2:G2"/>
    <mergeCell ref="I2:K2"/>
    <mergeCell ref="M2:O2"/>
    <mergeCell ref="A2:A3"/>
    <mergeCell ref="B2:B3"/>
    <mergeCell ref="C2:C3"/>
    <mergeCell ref="H2:H3"/>
    <mergeCell ref="L2:L3"/>
    <mergeCell ref="P2:P3"/>
    <mergeCell ref="Q2:Q3"/>
    <mergeCell ref="R2:R3"/>
    <mergeCell ref="S2:S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opLeftCell="A4" workbookViewId="0">
      <selection activeCell="A6" sqref="A6"/>
    </sheetView>
  </sheetViews>
  <sheetFormatPr defaultColWidth="9" defaultRowHeight="13.5"/>
  <cols>
    <col min="1" max="1" width="9" style="28"/>
    <col min="2" max="2" width="9.375" style="16"/>
    <col min="3" max="3" width="17" style="1" customWidth="1"/>
    <col min="4" max="4" width="5.625" style="29" customWidth="1"/>
    <col min="5" max="8" width="5.625" style="16" customWidth="1"/>
    <col min="9" max="9" width="5.625" style="13" customWidth="1"/>
    <col min="10" max="16" width="5.625" style="16" customWidth="1"/>
    <col min="17" max="17" width="8.5" style="16" customWidth="1"/>
    <col min="18" max="18" width="9" style="1"/>
  </cols>
  <sheetData>
    <row r="1" ht="36" customHeight="1" spans="1:19">
      <c r="A1" s="30" t="s">
        <v>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>
      <c r="A2" s="4" t="s">
        <v>1</v>
      </c>
      <c r="B2" s="4" t="s">
        <v>2</v>
      </c>
      <c r="C2" s="4" t="s">
        <v>3</v>
      </c>
      <c r="D2" s="5" t="s">
        <v>4</v>
      </c>
      <c r="E2" s="5"/>
      <c r="F2" s="5"/>
      <c r="G2" s="5"/>
      <c r="H2" s="6" t="s">
        <v>4</v>
      </c>
      <c r="I2" s="7" t="s">
        <v>5</v>
      </c>
      <c r="J2" s="5"/>
      <c r="K2" s="5"/>
      <c r="L2" s="6" t="s">
        <v>5</v>
      </c>
      <c r="M2" s="5" t="s">
        <v>6</v>
      </c>
      <c r="N2" s="5"/>
      <c r="O2" s="5"/>
      <c r="P2" s="6" t="s">
        <v>6</v>
      </c>
      <c r="Q2" s="6" t="s">
        <v>7</v>
      </c>
      <c r="R2" s="4" t="s">
        <v>8</v>
      </c>
      <c r="S2" s="41" t="s">
        <v>45</v>
      </c>
    </row>
    <row r="3" s="1" customFormat="1" ht="40.5" spans="1:19">
      <c r="A3" s="4"/>
      <c r="B3" s="4"/>
      <c r="C3" s="4"/>
      <c r="D3" s="7" t="s">
        <v>10</v>
      </c>
      <c r="E3" s="7" t="s">
        <v>11</v>
      </c>
      <c r="F3" s="8" t="s">
        <v>12</v>
      </c>
      <c r="G3" s="8" t="s">
        <v>13</v>
      </c>
      <c r="H3" s="6"/>
      <c r="I3" s="8" t="s">
        <v>14</v>
      </c>
      <c r="J3" s="7" t="s">
        <v>15</v>
      </c>
      <c r="K3" s="7" t="s">
        <v>16</v>
      </c>
      <c r="L3" s="6"/>
      <c r="M3" s="8" t="s">
        <v>17</v>
      </c>
      <c r="N3" s="8" t="s">
        <v>18</v>
      </c>
      <c r="O3" s="8" t="s">
        <v>19</v>
      </c>
      <c r="P3" s="6"/>
      <c r="Q3" s="6"/>
      <c r="R3" s="4"/>
      <c r="S3" s="42"/>
    </row>
    <row r="4" s="27" customFormat="1" ht="30" customHeight="1" spans="1:19">
      <c r="A4" s="31" t="s">
        <v>46</v>
      </c>
      <c r="B4" s="32">
        <v>81810035</v>
      </c>
      <c r="C4" s="33" t="s">
        <v>38</v>
      </c>
      <c r="D4" s="34">
        <v>86.96</v>
      </c>
      <c r="E4" s="21">
        <v>50</v>
      </c>
      <c r="F4" s="21">
        <v>10</v>
      </c>
      <c r="G4" s="21">
        <v>50</v>
      </c>
      <c r="H4" s="35">
        <f>(D4*0.8+20)*0.3</f>
        <v>26.8704</v>
      </c>
      <c r="I4" s="39">
        <v>12</v>
      </c>
      <c r="J4" s="38">
        <v>80</v>
      </c>
      <c r="K4" s="38">
        <v>0</v>
      </c>
      <c r="L4" s="40">
        <f>SUM(I4+J4+M4)/2</f>
        <v>46</v>
      </c>
      <c r="M4" s="38">
        <v>0</v>
      </c>
      <c r="N4" s="38">
        <v>0</v>
      </c>
      <c r="O4" s="38">
        <v>0</v>
      </c>
      <c r="P4" s="40">
        <f>SUM(M4+N4+O4)/5</f>
        <v>0</v>
      </c>
      <c r="Q4" s="40">
        <f>SUM(H4+L4+P4)</f>
        <v>72.8704</v>
      </c>
      <c r="R4" s="43" t="s">
        <v>30</v>
      </c>
      <c r="S4" s="12" t="s">
        <v>31</v>
      </c>
    </row>
    <row r="5" s="27" customFormat="1" ht="30" customHeight="1" spans="1:19">
      <c r="A5" s="31" t="s">
        <v>47</v>
      </c>
      <c r="B5" s="32">
        <v>81810040</v>
      </c>
      <c r="C5" s="33" t="s">
        <v>38</v>
      </c>
      <c r="D5" s="34">
        <v>91.07</v>
      </c>
      <c r="E5" s="21">
        <v>50</v>
      </c>
      <c r="F5" s="21">
        <v>10</v>
      </c>
      <c r="G5" s="21">
        <v>50</v>
      </c>
      <c r="H5" s="35">
        <f>(D5*0.8+20)*0.3</f>
        <v>27.8568</v>
      </c>
      <c r="I5" s="39">
        <v>12</v>
      </c>
      <c r="J5" s="38">
        <v>76</v>
      </c>
      <c r="K5" s="38">
        <v>0</v>
      </c>
      <c r="L5" s="40">
        <f>SUM(I5+J5+M5)/2</f>
        <v>44</v>
      </c>
      <c r="M5" s="38">
        <v>0</v>
      </c>
      <c r="N5" s="38">
        <v>0</v>
      </c>
      <c r="O5" s="38">
        <v>0</v>
      </c>
      <c r="P5" s="40">
        <f>SUM(M5+N5+O5)/5</f>
        <v>0</v>
      </c>
      <c r="Q5" s="40">
        <f>SUM(H5+L5+P5)</f>
        <v>71.8568</v>
      </c>
      <c r="R5" s="43" t="s">
        <v>30</v>
      </c>
      <c r="S5" s="12" t="s">
        <v>31</v>
      </c>
    </row>
    <row r="6" s="2" customFormat="1" ht="30" customHeight="1" spans="1:19">
      <c r="A6" s="31" t="s">
        <v>48</v>
      </c>
      <c r="B6" s="32" t="s">
        <v>49</v>
      </c>
      <c r="C6" s="33" t="s">
        <v>22</v>
      </c>
      <c r="D6" s="34">
        <v>89.76</v>
      </c>
      <c r="E6" s="21">
        <v>50</v>
      </c>
      <c r="F6" s="21">
        <v>10</v>
      </c>
      <c r="G6" s="21">
        <v>50</v>
      </c>
      <c r="H6" s="35">
        <f>(D6*0.8+20)*0.3</f>
        <v>27.5424</v>
      </c>
      <c r="I6" s="39">
        <v>3</v>
      </c>
      <c r="J6" s="38">
        <v>80</v>
      </c>
      <c r="K6" s="38">
        <v>0</v>
      </c>
      <c r="L6" s="40">
        <f>SUM(I6+J6+M6)/2</f>
        <v>41.5</v>
      </c>
      <c r="M6" s="38">
        <v>0</v>
      </c>
      <c r="N6" s="38">
        <v>0</v>
      </c>
      <c r="O6" s="38">
        <v>0</v>
      </c>
      <c r="P6" s="40">
        <f>SUM(M6+N6+O6)/5</f>
        <v>0</v>
      </c>
      <c r="Q6" s="40">
        <f>SUM(H6+L6+P6)</f>
        <v>69.0424</v>
      </c>
      <c r="R6" s="43" t="s">
        <v>30</v>
      </c>
      <c r="S6" s="12" t="s">
        <v>31</v>
      </c>
    </row>
    <row r="7" s="27" customFormat="1" ht="30" customHeight="1" spans="1:19">
      <c r="A7" s="31" t="s">
        <v>50</v>
      </c>
      <c r="B7" s="32">
        <v>81810036</v>
      </c>
      <c r="C7" s="33" t="s">
        <v>29</v>
      </c>
      <c r="D7" s="34">
        <v>88.64</v>
      </c>
      <c r="E7" s="21">
        <v>50</v>
      </c>
      <c r="F7" s="21">
        <v>10</v>
      </c>
      <c r="G7" s="21">
        <v>50</v>
      </c>
      <c r="H7" s="35">
        <f t="shared" ref="H4:H13" si="0">(D7*0.8+20)*0.3</f>
        <v>27.2736</v>
      </c>
      <c r="I7" s="39">
        <v>6</v>
      </c>
      <c r="J7" s="38">
        <v>34</v>
      </c>
      <c r="K7" s="38">
        <v>0</v>
      </c>
      <c r="L7" s="40">
        <f t="shared" ref="L4:L12" si="1">SUM(I7+J7+M7)/2</f>
        <v>30</v>
      </c>
      <c r="M7" s="38">
        <v>20</v>
      </c>
      <c r="N7" s="38">
        <v>0</v>
      </c>
      <c r="O7" s="38">
        <v>0</v>
      </c>
      <c r="P7" s="40">
        <f t="shared" ref="P4:P12" si="2">SUM(M7+N7+O7)/5</f>
        <v>4</v>
      </c>
      <c r="Q7" s="40">
        <f t="shared" ref="Q4:Q13" si="3">SUM(H7+L7+P7)</f>
        <v>61.2736</v>
      </c>
      <c r="R7" s="43" t="s">
        <v>30</v>
      </c>
      <c r="S7" s="12"/>
    </row>
    <row r="8" s="2" customFormat="1" ht="30" customHeight="1" spans="1:19">
      <c r="A8" s="36" t="s">
        <v>51</v>
      </c>
      <c r="B8" s="32" t="s">
        <v>52</v>
      </c>
      <c r="C8" s="33" t="s">
        <v>22</v>
      </c>
      <c r="D8" s="34">
        <v>90.52</v>
      </c>
      <c r="E8" s="21">
        <v>50</v>
      </c>
      <c r="F8" s="21">
        <v>10</v>
      </c>
      <c r="G8" s="21">
        <v>50</v>
      </c>
      <c r="H8" s="35">
        <f t="shared" si="0"/>
        <v>27.7248</v>
      </c>
      <c r="I8" s="39">
        <v>4.5</v>
      </c>
      <c r="J8" s="38">
        <v>30</v>
      </c>
      <c r="K8" s="38">
        <v>0</v>
      </c>
      <c r="L8" s="40">
        <f t="shared" si="1"/>
        <v>18.25</v>
      </c>
      <c r="M8" s="38">
        <v>2</v>
      </c>
      <c r="N8" s="38">
        <v>0</v>
      </c>
      <c r="O8" s="38">
        <v>0</v>
      </c>
      <c r="P8" s="40">
        <f t="shared" si="2"/>
        <v>0.4</v>
      </c>
      <c r="Q8" s="40">
        <f t="shared" si="3"/>
        <v>46.3748</v>
      </c>
      <c r="R8" s="43" t="s">
        <v>23</v>
      </c>
      <c r="S8" s="12" t="s">
        <v>34</v>
      </c>
    </row>
    <row r="9" s="27" customFormat="1" ht="30" customHeight="1" spans="1:19">
      <c r="A9" s="31" t="s">
        <v>53</v>
      </c>
      <c r="B9" s="32">
        <v>81810039</v>
      </c>
      <c r="C9" s="33" t="s">
        <v>38</v>
      </c>
      <c r="D9" s="34">
        <v>92.37</v>
      </c>
      <c r="E9" s="21">
        <v>50</v>
      </c>
      <c r="F9" s="21">
        <v>10</v>
      </c>
      <c r="G9" s="21">
        <v>50</v>
      </c>
      <c r="H9" s="35">
        <f t="shared" si="0"/>
        <v>28.1688</v>
      </c>
      <c r="I9" s="39">
        <v>12</v>
      </c>
      <c r="J9" s="38">
        <v>4</v>
      </c>
      <c r="K9" s="38">
        <v>0</v>
      </c>
      <c r="L9" s="40">
        <f t="shared" si="1"/>
        <v>8</v>
      </c>
      <c r="M9" s="38">
        <v>0</v>
      </c>
      <c r="N9" s="38">
        <v>0</v>
      </c>
      <c r="O9" s="38">
        <v>0</v>
      </c>
      <c r="P9" s="40">
        <f t="shared" si="2"/>
        <v>0</v>
      </c>
      <c r="Q9" s="40">
        <f t="shared" si="3"/>
        <v>36.1688</v>
      </c>
      <c r="R9" s="43" t="s">
        <v>23</v>
      </c>
      <c r="S9" s="12" t="s">
        <v>36</v>
      </c>
    </row>
    <row r="10" s="2" customFormat="1" ht="30" customHeight="1" spans="1:19">
      <c r="A10" s="37" t="s">
        <v>54</v>
      </c>
      <c r="B10" s="37" t="s">
        <v>55</v>
      </c>
      <c r="C10" s="33" t="s">
        <v>22</v>
      </c>
      <c r="D10" s="34">
        <v>91.67</v>
      </c>
      <c r="E10" s="21">
        <v>50</v>
      </c>
      <c r="F10" s="21">
        <v>10</v>
      </c>
      <c r="G10" s="21">
        <v>50</v>
      </c>
      <c r="H10" s="35">
        <f t="shared" si="0"/>
        <v>28.0008</v>
      </c>
      <c r="I10" s="39">
        <v>6</v>
      </c>
      <c r="J10" s="38">
        <v>0</v>
      </c>
      <c r="K10" s="38">
        <v>0</v>
      </c>
      <c r="L10" s="40">
        <f t="shared" si="1"/>
        <v>3</v>
      </c>
      <c r="M10" s="38">
        <v>0</v>
      </c>
      <c r="N10" s="38">
        <v>0</v>
      </c>
      <c r="O10" s="38">
        <v>0</v>
      </c>
      <c r="P10" s="40">
        <f t="shared" si="2"/>
        <v>0</v>
      </c>
      <c r="Q10" s="40">
        <f t="shared" si="3"/>
        <v>31.0008</v>
      </c>
      <c r="R10" s="43" t="s">
        <v>23</v>
      </c>
      <c r="S10" s="12" t="s">
        <v>39</v>
      </c>
    </row>
    <row r="11" s="27" customFormat="1" ht="30" customHeight="1" spans="1:19">
      <c r="A11" s="31" t="s">
        <v>56</v>
      </c>
      <c r="B11" s="32">
        <v>81810037</v>
      </c>
      <c r="C11" s="33" t="s">
        <v>29</v>
      </c>
      <c r="D11" s="34">
        <v>91.91</v>
      </c>
      <c r="E11" s="21">
        <v>50</v>
      </c>
      <c r="F11" s="21">
        <v>10</v>
      </c>
      <c r="G11" s="21">
        <v>50</v>
      </c>
      <c r="H11" s="35">
        <f t="shared" si="0"/>
        <v>28.0584</v>
      </c>
      <c r="I11" s="39">
        <v>3</v>
      </c>
      <c r="J11" s="38">
        <v>0</v>
      </c>
      <c r="K11" s="38">
        <v>0</v>
      </c>
      <c r="L11" s="40">
        <f t="shared" si="1"/>
        <v>1.5</v>
      </c>
      <c r="M11" s="38">
        <v>0</v>
      </c>
      <c r="N11" s="38">
        <v>0</v>
      </c>
      <c r="O11" s="38">
        <v>0</v>
      </c>
      <c r="P11" s="40">
        <f t="shared" si="2"/>
        <v>0</v>
      </c>
      <c r="Q11" s="40">
        <f t="shared" si="3"/>
        <v>29.5584</v>
      </c>
      <c r="R11" s="43" t="s">
        <v>23</v>
      </c>
      <c r="S11" s="12" t="s">
        <v>39</v>
      </c>
    </row>
    <row r="12" s="2" customFormat="1" ht="30" customHeight="1" spans="1:19">
      <c r="A12" s="31" t="s">
        <v>57</v>
      </c>
      <c r="B12" s="37" t="s">
        <v>58</v>
      </c>
      <c r="C12" s="33" t="s">
        <v>22</v>
      </c>
      <c r="D12" s="34">
        <v>91.17</v>
      </c>
      <c r="E12" s="21">
        <v>50</v>
      </c>
      <c r="F12" s="21">
        <v>10</v>
      </c>
      <c r="G12" s="21">
        <v>50</v>
      </c>
      <c r="H12" s="35">
        <f t="shared" si="0"/>
        <v>27.8808</v>
      </c>
      <c r="I12" s="39">
        <v>0</v>
      </c>
      <c r="J12" s="38">
        <v>0</v>
      </c>
      <c r="K12" s="38">
        <v>0</v>
      </c>
      <c r="L12" s="40">
        <f t="shared" si="1"/>
        <v>0</v>
      </c>
      <c r="M12" s="38">
        <v>0</v>
      </c>
      <c r="N12" s="38">
        <v>0</v>
      </c>
      <c r="O12" s="38">
        <v>0</v>
      </c>
      <c r="P12" s="40">
        <f t="shared" si="2"/>
        <v>0</v>
      </c>
      <c r="Q12" s="40">
        <f t="shared" si="3"/>
        <v>27.8808</v>
      </c>
      <c r="R12" s="43" t="s">
        <v>23</v>
      </c>
      <c r="S12" s="12" t="s">
        <v>39</v>
      </c>
    </row>
    <row r="13" s="27" customFormat="1" ht="30" customHeight="1" spans="1:19">
      <c r="A13" s="31" t="s">
        <v>59</v>
      </c>
      <c r="B13" s="32">
        <v>81810038</v>
      </c>
      <c r="C13" s="33" t="s">
        <v>29</v>
      </c>
      <c r="D13" s="34">
        <v>87.22</v>
      </c>
      <c r="E13" s="38">
        <v>50</v>
      </c>
      <c r="F13" s="38">
        <v>10</v>
      </c>
      <c r="G13" s="38">
        <v>50</v>
      </c>
      <c r="H13" s="35">
        <f t="shared" si="0"/>
        <v>26.9328</v>
      </c>
      <c r="I13" s="39">
        <v>0</v>
      </c>
      <c r="J13" s="38">
        <v>0</v>
      </c>
      <c r="K13" s="38">
        <v>0</v>
      </c>
      <c r="L13" s="40">
        <v>0</v>
      </c>
      <c r="M13" s="38">
        <v>0</v>
      </c>
      <c r="N13" s="38">
        <v>0</v>
      </c>
      <c r="O13" s="38">
        <v>0</v>
      </c>
      <c r="P13" s="40">
        <v>0</v>
      </c>
      <c r="Q13" s="40">
        <f t="shared" si="3"/>
        <v>26.9328</v>
      </c>
      <c r="R13" s="43" t="s">
        <v>30</v>
      </c>
      <c r="S13" s="12"/>
    </row>
  </sheetData>
  <mergeCells count="13">
    <mergeCell ref="A1:S1"/>
    <mergeCell ref="D2:G2"/>
    <mergeCell ref="I2:K2"/>
    <mergeCell ref="M2:O2"/>
    <mergeCell ref="A2:A3"/>
    <mergeCell ref="B2:B3"/>
    <mergeCell ref="C2:C3"/>
    <mergeCell ref="H2:H3"/>
    <mergeCell ref="L2:L3"/>
    <mergeCell ref="P2:P3"/>
    <mergeCell ref="Q2:Q3"/>
    <mergeCell ref="R2:R3"/>
    <mergeCell ref="S2:S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topLeftCell="A4" workbookViewId="0">
      <selection activeCell="A12" sqref="A12"/>
    </sheetView>
  </sheetViews>
  <sheetFormatPr defaultColWidth="9" defaultRowHeight="14.25"/>
  <cols>
    <col min="2" max="2" width="9.25"/>
    <col min="3" max="3" width="10.5" style="15" customWidth="1"/>
    <col min="4" max="13" width="5.625" customWidth="1"/>
    <col min="14" max="14" width="5.625" style="14" customWidth="1"/>
    <col min="15" max="15" width="12.125" style="1" customWidth="1"/>
    <col min="16" max="16" width="6.875" style="16" customWidth="1"/>
  </cols>
  <sheetData>
    <row r="1" ht="20.25" spans="1:17">
      <c r="A1" s="17" t="s">
        <v>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26"/>
    </row>
    <row r="2" s="13" customFormat="1" ht="39" customHeight="1" spans="1:16">
      <c r="A2" s="4" t="s">
        <v>1</v>
      </c>
      <c r="B2" s="4" t="s">
        <v>2</v>
      </c>
      <c r="C2" s="18" t="s">
        <v>3</v>
      </c>
      <c r="D2" s="4" t="s">
        <v>61</v>
      </c>
      <c r="E2" s="4" t="s">
        <v>62</v>
      </c>
      <c r="F2" s="4" t="s">
        <v>63</v>
      </c>
      <c r="G2" s="4" t="s">
        <v>64</v>
      </c>
      <c r="H2" s="4" t="s">
        <v>65</v>
      </c>
      <c r="I2" s="4" t="s">
        <v>66</v>
      </c>
      <c r="J2" s="4" t="s">
        <v>67</v>
      </c>
      <c r="K2" s="4" t="s">
        <v>68</v>
      </c>
      <c r="L2" s="4" t="s">
        <v>69</v>
      </c>
      <c r="M2" s="4" t="s">
        <v>70</v>
      </c>
      <c r="N2" s="8" t="s">
        <v>7</v>
      </c>
      <c r="O2" s="4" t="s">
        <v>8</v>
      </c>
      <c r="P2" s="4" t="s">
        <v>9</v>
      </c>
    </row>
    <row r="3" s="14" customFormat="1" ht="30" customHeight="1" spans="1:16">
      <c r="A3" s="19" t="s">
        <v>71</v>
      </c>
      <c r="B3" s="10">
        <v>819100099</v>
      </c>
      <c r="C3" s="20" t="s">
        <v>22</v>
      </c>
      <c r="D3" s="10">
        <v>118.5</v>
      </c>
      <c r="E3" s="21">
        <v>91.8</v>
      </c>
      <c r="F3" s="22">
        <v>10</v>
      </c>
      <c r="G3" s="22">
        <v>10</v>
      </c>
      <c r="H3" s="22">
        <v>4</v>
      </c>
      <c r="I3" s="22">
        <v>0</v>
      </c>
      <c r="J3" s="22">
        <v>13</v>
      </c>
      <c r="K3" s="22">
        <v>20</v>
      </c>
      <c r="L3" s="22">
        <v>20</v>
      </c>
      <c r="M3" s="22">
        <v>0</v>
      </c>
      <c r="N3" s="21">
        <f t="shared" ref="N3:N12" si="0">SUM(D3:M3)</f>
        <v>287.3</v>
      </c>
      <c r="O3" s="25" t="s">
        <v>72</v>
      </c>
      <c r="P3" s="21" t="s">
        <v>34</v>
      </c>
    </row>
    <row r="4" s="14" customFormat="1" ht="30" customHeight="1" spans="1:16">
      <c r="A4" s="23" t="s">
        <v>73</v>
      </c>
      <c r="B4" s="10">
        <v>819100098</v>
      </c>
      <c r="C4" s="20" t="s">
        <v>22</v>
      </c>
      <c r="D4" s="10">
        <v>106</v>
      </c>
      <c r="E4" s="21">
        <v>92.4</v>
      </c>
      <c r="F4" s="22"/>
      <c r="G4" s="22">
        <v>10</v>
      </c>
      <c r="H4" s="22">
        <v>4</v>
      </c>
      <c r="I4" s="22">
        <v>10</v>
      </c>
      <c r="J4" s="22">
        <v>7</v>
      </c>
      <c r="K4" s="22">
        <v>20</v>
      </c>
      <c r="L4" s="22">
        <v>0</v>
      </c>
      <c r="M4" s="22">
        <v>0</v>
      </c>
      <c r="N4" s="21">
        <f t="shared" si="0"/>
        <v>249.4</v>
      </c>
      <c r="O4" s="25" t="s">
        <v>23</v>
      </c>
      <c r="P4" s="21" t="s">
        <v>39</v>
      </c>
    </row>
    <row r="5" s="14" customFormat="1" ht="30" customHeight="1" spans="1:16">
      <c r="A5" s="24" t="s">
        <v>74</v>
      </c>
      <c r="B5" s="10">
        <v>819100100</v>
      </c>
      <c r="C5" s="20" t="s">
        <v>22</v>
      </c>
      <c r="D5" s="10">
        <v>118.5</v>
      </c>
      <c r="E5" s="21">
        <v>91.7</v>
      </c>
      <c r="F5" s="22">
        <v>0</v>
      </c>
      <c r="G5" s="22">
        <v>0</v>
      </c>
      <c r="H5" s="22">
        <v>5</v>
      </c>
      <c r="I5" s="22">
        <v>10</v>
      </c>
      <c r="J5" s="22">
        <v>2</v>
      </c>
      <c r="K5" s="22">
        <v>10</v>
      </c>
      <c r="L5" s="22">
        <v>0</v>
      </c>
      <c r="M5" s="22">
        <v>0</v>
      </c>
      <c r="N5" s="21">
        <f t="shared" si="0"/>
        <v>237.2</v>
      </c>
      <c r="O5" s="25" t="s">
        <v>75</v>
      </c>
      <c r="P5" s="21" t="s">
        <v>36</v>
      </c>
    </row>
    <row r="6" s="14" customFormat="1" ht="30" customHeight="1" spans="1:16">
      <c r="A6" s="23" t="s">
        <v>76</v>
      </c>
      <c r="B6" s="10">
        <v>819100036</v>
      </c>
      <c r="C6" s="20" t="s">
        <v>29</v>
      </c>
      <c r="D6" s="10">
        <v>118.5</v>
      </c>
      <c r="E6" s="21">
        <v>85.6</v>
      </c>
      <c r="F6" s="22">
        <v>0</v>
      </c>
      <c r="G6" s="22">
        <v>0</v>
      </c>
      <c r="H6" s="22">
        <v>0</v>
      </c>
      <c r="I6" s="22">
        <v>10</v>
      </c>
      <c r="J6" s="22">
        <v>0</v>
      </c>
      <c r="K6" s="22">
        <v>20</v>
      </c>
      <c r="L6" s="22">
        <v>0</v>
      </c>
      <c r="M6" s="22">
        <v>0</v>
      </c>
      <c r="N6" s="21">
        <f t="shared" si="0"/>
        <v>234.1</v>
      </c>
      <c r="O6" s="8" t="s">
        <v>77</v>
      </c>
      <c r="P6" s="4"/>
    </row>
    <row r="7" s="14" customFormat="1" ht="30" customHeight="1" spans="1:16">
      <c r="A7" s="23" t="s">
        <v>78</v>
      </c>
      <c r="B7" s="10">
        <v>819100037</v>
      </c>
      <c r="C7" s="20" t="s">
        <v>29</v>
      </c>
      <c r="D7" s="10">
        <v>126</v>
      </c>
      <c r="E7" s="21">
        <v>80</v>
      </c>
      <c r="F7" s="22">
        <v>0</v>
      </c>
      <c r="G7" s="22">
        <v>0</v>
      </c>
      <c r="H7" s="22">
        <v>0</v>
      </c>
      <c r="I7" s="22">
        <v>6</v>
      </c>
      <c r="J7" s="22">
        <v>0</v>
      </c>
      <c r="K7" s="22">
        <v>20</v>
      </c>
      <c r="L7" s="22">
        <v>0</v>
      </c>
      <c r="M7" s="22">
        <v>0</v>
      </c>
      <c r="N7" s="21">
        <f t="shared" si="0"/>
        <v>232</v>
      </c>
      <c r="O7" s="25" t="s">
        <v>23</v>
      </c>
      <c r="P7" s="4" t="s">
        <v>39</v>
      </c>
    </row>
    <row r="8" s="14" customFormat="1" ht="30" customHeight="1" spans="1:16">
      <c r="A8" s="23" t="s">
        <v>79</v>
      </c>
      <c r="B8" s="10">
        <v>819100096</v>
      </c>
      <c r="C8" s="20" t="s">
        <v>22</v>
      </c>
      <c r="D8" s="10">
        <v>101.5</v>
      </c>
      <c r="E8" s="21">
        <v>89.2</v>
      </c>
      <c r="F8" s="22">
        <v>0</v>
      </c>
      <c r="G8" s="22">
        <v>0</v>
      </c>
      <c r="H8" s="22">
        <v>2</v>
      </c>
      <c r="I8" s="22">
        <v>10</v>
      </c>
      <c r="J8" s="22">
        <v>2</v>
      </c>
      <c r="K8" s="22">
        <v>20</v>
      </c>
      <c r="L8" s="22">
        <v>0</v>
      </c>
      <c r="M8" s="22">
        <v>0</v>
      </c>
      <c r="N8" s="21">
        <f t="shared" si="0"/>
        <v>224.7</v>
      </c>
      <c r="O8" s="25" t="s">
        <v>23</v>
      </c>
      <c r="P8" s="4" t="s">
        <v>39</v>
      </c>
    </row>
    <row r="9" s="14" customFormat="1" ht="30" customHeight="1" spans="1:16">
      <c r="A9" s="23" t="s">
        <v>80</v>
      </c>
      <c r="B9" s="10">
        <v>819100035</v>
      </c>
      <c r="C9" s="20" t="s">
        <v>38</v>
      </c>
      <c r="D9" s="10">
        <v>101</v>
      </c>
      <c r="E9" s="21">
        <v>83.6</v>
      </c>
      <c r="F9" s="22">
        <v>0</v>
      </c>
      <c r="G9" s="22">
        <v>0</v>
      </c>
      <c r="H9" s="22">
        <v>0</v>
      </c>
      <c r="I9" s="22">
        <v>3</v>
      </c>
      <c r="J9" s="22">
        <v>0</v>
      </c>
      <c r="K9" s="22">
        <v>20</v>
      </c>
      <c r="L9" s="22">
        <v>0</v>
      </c>
      <c r="M9" s="22">
        <v>0</v>
      </c>
      <c r="N9" s="21">
        <f t="shared" si="0"/>
        <v>207.6</v>
      </c>
      <c r="O9" s="25" t="s">
        <v>23</v>
      </c>
      <c r="P9" s="4" t="s">
        <v>31</v>
      </c>
    </row>
    <row r="10" s="14" customFormat="1" ht="30" customHeight="1" spans="1:16">
      <c r="A10" s="23" t="s">
        <v>81</v>
      </c>
      <c r="B10" s="10">
        <v>819100033</v>
      </c>
      <c r="C10" s="20" t="s">
        <v>38</v>
      </c>
      <c r="D10" s="10">
        <v>110</v>
      </c>
      <c r="E10" s="21">
        <v>83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10</v>
      </c>
      <c r="L10" s="21">
        <v>0</v>
      </c>
      <c r="M10" s="21">
        <v>0</v>
      </c>
      <c r="N10" s="21">
        <f t="shared" si="0"/>
        <v>203</v>
      </c>
      <c r="O10" s="25" t="s">
        <v>77</v>
      </c>
      <c r="P10" s="4"/>
    </row>
    <row r="11" s="14" customFormat="1" ht="30" customHeight="1" spans="1:16">
      <c r="A11" s="23" t="s">
        <v>82</v>
      </c>
      <c r="B11" s="10">
        <v>819100034</v>
      </c>
      <c r="C11" s="20" t="s">
        <v>38</v>
      </c>
      <c r="D11" s="10">
        <v>104.5</v>
      </c>
      <c r="E11" s="21">
        <v>82.8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10</v>
      </c>
      <c r="L11" s="22">
        <v>0</v>
      </c>
      <c r="M11" s="22">
        <v>0</v>
      </c>
      <c r="N11" s="21">
        <f t="shared" si="0"/>
        <v>197.3</v>
      </c>
      <c r="O11" s="25" t="s">
        <v>23</v>
      </c>
      <c r="P11" s="21" t="s">
        <v>31</v>
      </c>
    </row>
    <row r="12" s="14" customFormat="1" ht="30" customHeight="1" spans="1:16">
      <c r="A12" s="23" t="s">
        <v>83</v>
      </c>
      <c r="B12" s="10">
        <v>819100097</v>
      </c>
      <c r="C12" s="20" t="s">
        <v>22</v>
      </c>
      <c r="D12" s="10">
        <v>109.5</v>
      </c>
      <c r="E12" s="21">
        <v>73.2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10</v>
      </c>
      <c r="L12" s="22">
        <v>0</v>
      </c>
      <c r="M12" s="22">
        <v>0</v>
      </c>
      <c r="N12" s="21">
        <f t="shared" si="0"/>
        <v>192.7</v>
      </c>
      <c r="O12" s="25" t="s">
        <v>23</v>
      </c>
      <c r="P12" s="21" t="s">
        <v>31</v>
      </c>
    </row>
    <row r="13" ht="24" customHeight="1"/>
  </sheetData>
  <mergeCells count="1">
    <mergeCell ref="A1:P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workbookViewId="0">
      <selection activeCell="F8" sqref="F8"/>
    </sheetView>
  </sheetViews>
  <sheetFormatPr defaultColWidth="9" defaultRowHeight="13.5" outlineLevelRow="3"/>
  <cols>
    <col min="2" max="2" width="9.375"/>
    <col min="3" max="3" width="18.125" customWidth="1"/>
    <col min="4" max="17" width="5.625" customWidth="1"/>
    <col min="18" max="18" width="8.25" customWidth="1"/>
    <col min="19" max="19" width="6.625" customWidth="1"/>
  </cols>
  <sheetData>
    <row r="1" ht="20.25" spans="1:19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2" customHeight="1" spans="1:19">
      <c r="A2" s="4" t="s">
        <v>1</v>
      </c>
      <c r="B2" s="4" t="s">
        <v>2</v>
      </c>
      <c r="C2" s="4" t="s">
        <v>3</v>
      </c>
      <c r="D2" s="5" t="s">
        <v>4</v>
      </c>
      <c r="E2" s="5"/>
      <c r="F2" s="5"/>
      <c r="G2" s="5"/>
      <c r="H2" s="6" t="s">
        <v>4</v>
      </c>
      <c r="I2" s="7" t="s">
        <v>5</v>
      </c>
      <c r="J2" s="5"/>
      <c r="K2" s="5"/>
      <c r="L2" s="6" t="s">
        <v>5</v>
      </c>
      <c r="M2" s="5" t="s">
        <v>6</v>
      </c>
      <c r="N2" s="5"/>
      <c r="O2" s="5"/>
      <c r="P2" s="6" t="s">
        <v>6</v>
      </c>
      <c r="Q2" s="8" t="s">
        <v>7</v>
      </c>
      <c r="R2" s="4" t="s">
        <v>8</v>
      </c>
      <c r="S2" s="4" t="s">
        <v>9</v>
      </c>
    </row>
    <row r="3" s="1" customFormat="1" ht="40.5" spans="1:19">
      <c r="A3" s="4"/>
      <c r="B3" s="4"/>
      <c r="C3" s="4"/>
      <c r="D3" s="7" t="s">
        <v>10</v>
      </c>
      <c r="E3" s="7" t="s">
        <v>11</v>
      </c>
      <c r="F3" s="8" t="s">
        <v>12</v>
      </c>
      <c r="G3" s="8" t="s">
        <v>13</v>
      </c>
      <c r="H3" s="6"/>
      <c r="I3" s="8" t="s">
        <v>14</v>
      </c>
      <c r="J3" s="7" t="s">
        <v>15</v>
      </c>
      <c r="K3" s="7" t="s">
        <v>16</v>
      </c>
      <c r="L3" s="6"/>
      <c r="M3" s="8" t="s">
        <v>17</v>
      </c>
      <c r="N3" s="8" t="s">
        <v>18</v>
      </c>
      <c r="O3" s="8" t="s">
        <v>19</v>
      </c>
      <c r="P3" s="6"/>
      <c r="Q3" s="8"/>
      <c r="R3" s="4"/>
      <c r="S3" s="4"/>
    </row>
    <row r="4" s="2" customFormat="1" ht="22" customHeight="1" spans="1:19">
      <c r="A4" s="9" t="s">
        <v>25</v>
      </c>
      <c r="B4" s="9" t="s">
        <v>26</v>
      </c>
      <c r="C4" s="10" t="s">
        <v>22</v>
      </c>
      <c r="D4" s="11">
        <v>91</v>
      </c>
      <c r="E4" s="11">
        <v>50</v>
      </c>
      <c r="F4" s="11">
        <v>10</v>
      </c>
      <c r="G4" s="11">
        <v>50</v>
      </c>
      <c r="H4" s="11">
        <f>(D4*0.8+100*0.2)*0.3</f>
        <v>27.84</v>
      </c>
      <c r="I4" s="12">
        <v>30</v>
      </c>
      <c r="J4" s="12">
        <v>100</v>
      </c>
      <c r="K4" s="12">
        <v>0</v>
      </c>
      <c r="L4" s="12">
        <v>50</v>
      </c>
      <c r="M4" s="12">
        <v>50</v>
      </c>
      <c r="N4" s="12">
        <v>0</v>
      </c>
      <c r="O4" s="12">
        <v>0</v>
      </c>
      <c r="P4" s="12">
        <v>10</v>
      </c>
      <c r="Q4" s="12">
        <v>87.84</v>
      </c>
      <c r="R4" s="12" t="s">
        <v>23</v>
      </c>
      <c r="S4" s="12" t="s">
        <v>85</v>
      </c>
    </row>
  </sheetData>
  <mergeCells count="13">
    <mergeCell ref="A1:S1"/>
    <mergeCell ref="D2:G2"/>
    <mergeCell ref="I2:K2"/>
    <mergeCell ref="M2:O2"/>
    <mergeCell ref="A2:A3"/>
    <mergeCell ref="B2:B3"/>
    <mergeCell ref="C2:C3"/>
    <mergeCell ref="H2:H3"/>
    <mergeCell ref="L2:L3"/>
    <mergeCell ref="P2:P3"/>
    <mergeCell ref="Q2:Q3"/>
    <mergeCell ref="R2:R3"/>
    <mergeCell ref="S2:S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2017级博士学业奖学金</vt:lpstr>
      <vt:lpstr>2018级博士学业奖学金</vt:lpstr>
      <vt:lpstr>2019级博士学业奖学金</vt:lpstr>
      <vt:lpstr>博士省政府学业奖学金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雅</cp:lastModifiedBy>
  <dcterms:created xsi:type="dcterms:W3CDTF">2019-12-05T01:45:00Z</dcterms:created>
  <dcterms:modified xsi:type="dcterms:W3CDTF">2020-06-04T07:29:10Z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