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2" activeTab="4"/>
  </bookViews>
  <sheets>
    <sheet name="17学硕学业奖学金" sheetId="1" r:id="rId1"/>
    <sheet name="18学硕学业奖学金" sheetId="2" r:id="rId2"/>
    <sheet name="18专硕学业奖学金" sheetId="3" r:id="rId3"/>
    <sheet name="19学硕学业奖学金" sheetId="4" r:id="rId4"/>
    <sheet name="19专硕学业奖学金" sheetId="5" r:id="rId5"/>
    <sheet name="省政府（硕士）" sheetId="6" r:id="rId6"/>
  </sheets>
  <calcPr calcId="144525"/>
</workbook>
</file>

<file path=xl/sharedStrings.xml><?xml version="1.0" encoding="utf-8"?>
<sst xmlns="http://schemas.openxmlformats.org/spreadsheetml/2006/main" count="1431" uniqueCount="390">
  <si>
    <t>17学硕（2019年）学业奖学金量化得分表</t>
  </si>
  <si>
    <t>姓名</t>
  </si>
  <si>
    <t>学号</t>
  </si>
  <si>
    <t>学习得分</t>
  </si>
  <si>
    <t>科研得分</t>
  </si>
  <si>
    <t>综合素质得分</t>
  </si>
  <si>
    <t>总分</t>
  </si>
  <si>
    <t>推荐获奖等级</t>
  </si>
  <si>
    <t>加权课程成绩</t>
  </si>
  <si>
    <t>上课考勤*10%</t>
  </si>
  <si>
    <t>讲座次数</t>
  </si>
  <si>
    <t>讲座得分</t>
  </si>
  <si>
    <t>课题</t>
  </si>
  <si>
    <t>论文著作等</t>
  </si>
  <si>
    <t>科技发明类</t>
  </si>
  <si>
    <t>荣誉奖励</t>
  </si>
  <si>
    <t>社会工作</t>
  </si>
  <si>
    <t>专业技能</t>
  </si>
  <si>
    <t>杨佳莹</t>
  </si>
  <si>
    <t>81720444</t>
  </si>
  <si>
    <t>92.83</t>
  </si>
  <si>
    <t>二等</t>
  </si>
  <si>
    <t>方志强</t>
  </si>
  <si>
    <t>81720155</t>
  </si>
  <si>
    <t>90.55</t>
  </si>
  <si>
    <t>冷浪平</t>
  </si>
  <si>
    <t>81720442</t>
  </si>
  <si>
    <t>93.83</t>
  </si>
  <si>
    <t>翟晓凤</t>
  </si>
  <si>
    <t>81720167</t>
  </si>
  <si>
    <t>88.8</t>
  </si>
  <si>
    <t>特等</t>
  </si>
  <si>
    <t>谢新敏</t>
  </si>
  <si>
    <t>81720147</t>
  </si>
  <si>
    <t>90.73</t>
  </si>
  <si>
    <t>张阳阳</t>
  </si>
  <si>
    <t>81720152</t>
  </si>
  <si>
    <t>欧阳凤</t>
  </si>
  <si>
    <t>81720169</t>
  </si>
  <si>
    <t>91.22</t>
  </si>
  <si>
    <t>伍贤萍</t>
  </si>
  <si>
    <t>81720172</t>
  </si>
  <si>
    <t>87.22</t>
  </si>
  <si>
    <t>一等</t>
  </si>
  <si>
    <t>陈慧</t>
  </si>
  <si>
    <t>81720445</t>
  </si>
  <si>
    <t>吴建江</t>
  </si>
  <si>
    <t>81720156</t>
  </si>
  <si>
    <t>90.91</t>
  </si>
  <si>
    <t>聂盛</t>
  </si>
  <si>
    <t>81720142</t>
  </si>
  <si>
    <t>89.33</t>
  </si>
  <si>
    <t>蔡子儒</t>
  </si>
  <si>
    <t>81720441</t>
  </si>
  <si>
    <t>90.17</t>
  </si>
  <si>
    <t>林芮琪</t>
  </si>
  <si>
    <t>81720443</t>
  </si>
  <si>
    <t>92.5</t>
  </si>
  <si>
    <t>赖威</t>
  </si>
  <si>
    <t>81720150</t>
  </si>
  <si>
    <t>85.67</t>
  </si>
  <si>
    <t>张燕玲</t>
  </si>
  <si>
    <t>81720161</t>
  </si>
  <si>
    <t>张俊俊</t>
  </si>
  <si>
    <t>81720157</t>
  </si>
  <si>
    <t>95.0</t>
  </si>
  <si>
    <t>钟泽云</t>
  </si>
  <si>
    <t>81720140</t>
  </si>
  <si>
    <t>87.25</t>
  </si>
  <si>
    <t>三等</t>
  </si>
  <si>
    <t>张成奎</t>
  </si>
  <si>
    <t>81720141</t>
  </si>
  <si>
    <t>91.0</t>
  </si>
  <si>
    <t>杨泽民</t>
  </si>
  <si>
    <t>81720158</t>
  </si>
  <si>
    <t>90.18</t>
  </si>
  <si>
    <t>丁若筠</t>
  </si>
  <si>
    <t>81720149</t>
  </si>
  <si>
    <t>89.27</t>
  </si>
  <si>
    <t>王珏</t>
  </si>
  <si>
    <t>81720143</t>
  </si>
  <si>
    <t>91.6</t>
  </si>
  <si>
    <t>孔令翔</t>
  </si>
  <si>
    <t>81720164</t>
  </si>
  <si>
    <t>92.77</t>
  </si>
  <si>
    <t>黄铄</t>
  </si>
  <si>
    <t>81720146</t>
  </si>
  <si>
    <t>88.91</t>
  </si>
  <si>
    <t>沈华麟</t>
  </si>
  <si>
    <t>81720154</t>
  </si>
  <si>
    <t>92.11</t>
  </si>
  <si>
    <t>闵强</t>
  </si>
  <si>
    <t>81720153</t>
  </si>
  <si>
    <t>92.0</t>
  </si>
  <si>
    <t>四等</t>
  </si>
  <si>
    <t>廖鹤淳</t>
  </si>
  <si>
    <t>81720148</t>
  </si>
  <si>
    <t>88.64</t>
  </si>
  <si>
    <t>戴毅</t>
  </si>
  <si>
    <t>81720165</t>
  </si>
  <si>
    <t>邢锋</t>
  </si>
  <si>
    <t>81720170</t>
  </si>
  <si>
    <t>83.44</t>
  </si>
  <si>
    <t>张博</t>
  </si>
  <si>
    <t>81720171</t>
  </si>
  <si>
    <t>88.22</t>
  </si>
  <si>
    <t>徐璐璐</t>
  </si>
  <si>
    <t>81720173</t>
  </si>
  <si>
    <t>91.78</t>
  </si>
  <si>
    <t>黄贺</t>
  </si>
  <si>
    <t>81720145</t>
  </si>
  <si>
    <t>88.75</t>
  </si>
  <si>
    <t>卜寒</t>
  </si>
  <si>
    <t>81720163</t>
  </si>
  <si>
    <t>89.18</t>
  </si>
  <si>
    <t>周正清</t>
  </si>
  <si>
    <t>81720151</t>
  </si>
  <si>
    <t>91.44</t>
  </si>
  <si>
    <t>李少鹏</t>
  </si>
  <si>
    <t>81720160</t>
  </si>
  <si>
    <t>87.55</t>
  </si>
  <si>
    <t>檀旻曦</t>
  </si>
  <si>
    <t>81720166</t>
  </si>
  <si>
    <t>86.89</t>
  </si>
  <si>
    <t>曹勋强</t>
  </si>
  <si>
    <t>81720168</t>
  </si>
  <si>
    <t>88.78</t>
  </si>
  <si>
    <t>李露露</t>
  </si>
  <si>
    <t>81720144</t>
  </si>
  <si>
    <t>89.25</t>
  </si>
  <si>
    <t>李亮</t>
  </si>
  <si>
    <t>81720159</t>
  </si>
  <si>
    <t>84.46</t>
  </si>
  <si>
    <t>18学硕（2019年）学业奖学金量化得分表</t>
  </si>
  <si>
    <t>专业</t>
  </si>
  <si>
    <t>备注</t>
  </si>
  <si>
    <t>陈寰</t>
  </si>
  <si>
    <t>人口、资源与环境经济学</t>
  </si>
  <si>
    <t>国奖</t>
  </si>
  <si>
    <t>陆雨</t>
  </si>
  <si>
    <t>省政府</t>
  </si>
  <si>
    <t>张国坤</t>
  </si>
  <si>
    <t>政治经济学</t>
  </si>
  <si>
    <t>李娟</t>
  </si>
  <si>
    <t>劳动经济学</t>
  </si>
  <si>
    <t>范文超</t>
  </si>
  <si>
    <t>西方经济学</t>
  </si>
  <si>
    <t>唐静</t>
  </si>
  <si>
    <t>余瑶</t>
  </si>
  <si>
    <t>彭德荣</t>
  </si>
  <si>
    <t>杨佳庆</t>
  </si>
  <si>
    <t>屈宇超</t>
  </si>
  <si>
    <t>万小艺</t>
  </si>
  <si>
    <t>邱新华</t>
  </si>
  <si>
    <t>林尧</t>
  </si>
  <si>
    <t>国民经济学</t>
  </si>
  <si>
    <t>甘源</t>
  </si>
  <si>
    <t>梁夏</t>
  </si>
  <si>
    <t>刘辰</t>
  </si>
  <si>
    <t>龚晓宇</t>
  </si>
  <si>
    <t>欧阳楚尧</t>
  </si>
  <si>
    <t>叶阿慧</t>
  </si>
  <si>
    <t>罗适</t>
  </si>
  <si>
    <t>常笠忠</t>
  </si>
  <si>
    <t>裴春慧</t>
  </si>
  <si>
    <t>曾鸿雁</t>
  </si>
  <si>
    <t>王婷华</t>
  </si>
  <si>
    <t>贺淑敏</t>
  </si>
  <si>
    <t>崔杨</t>
  </si>
  <si>
    <t>段晗</t>
  </si>
  <si>
    <t>蔡苏</t>
  </si>
  <si>
    <t>王振波</t>
  </si>
  <si>
    <t>罗菲</t>
  </si>
  <si>
    <t>顿中夏</t>
  </si>
  <si>
    <t>喻煌</t>
  </si>
  <si>
    <t>汪东旭</t>
  </si>
  <si>
    <t>18资评（2019年）学业奖学金量化得分表</t>
  </si>
  <si>
    <t>专业技能类</t>
  </si>
  <si>
    <t>社会实践</t>
  </si>
  <si>
    <t>王晨璐</t>
  </si>
  <si>
    <t>资产评估</t>
  </si>
  <si>
    <t>王晓艺</t>
  </si>
  <si>
    <t>朱振宏</t>
  </si>
  <si>
    <t>郑晨</t>
  </si>
  <si>
    <t>顾玉萍</t>
  </si>
  <si>
    <t>翁逍逍</t>
  </si>
  <si>
    <t>王涛</t>
  </si>
  <si>
    <t>何煜</t>
  </si>
  <si>
    <t>黄岚</t>
  </si>
  <si>
    <t>赵佳佳</t>
  </si>
  <si>
    <t>汪雨晖</t>
  </si>
  <si>
    <t>金晨</t>
  </si>
  <si>
    <t>张铭凯</t>
  </si>
  <si>
    <t>杨涵</t>
  </si>
  <si>
    <t>霍雅洁</t>
  </si>
  <si>
    <t>王岚卿</t>
  </si>
  <si>
    <t>夏文宇</t>
  </si>
  <si>
    <t>金哲舒</t>
  </si>
  <si>
    <t>顾丽</t>
  </si>
  <si>
    <t>胡志高</t>
  </si>
  <si>
    <t>许凌峰</t>
  </si>
  <si>
    <t>冯皖楠</t>
  </si>
  <si>
    <t>张晋</t>
  </si>
  <si>
    <t>李伟煌</t>
  </si>
  <si>
    <t>何雨昆</t>
  </si>
  <si>
    <t>余泽华</t>
  </si>
  <si>
    <t>陈景铭</t>
  </si>
  <si>
    <t>杜文萱</t>
  </si>
  <si>
    <t>乐姝滢</t>
  </si>
  <si>
    <t>唐鑫</t>
  </si>
  <si>
    <t>江国旺</t>
  </si>
  <si>
    <t>高震</t>
  </si>
  <si>
    <t>翁亦锴</t>
  </si>
  <si>
    <t>王厚安</t>
  </si>
  <si>
    <t>何希文</t>
  </si>
  <si>
    <t>李岩松</t>
  </si>
  <si>
    <t>夏星莲</t>
  </si>
  <si>
    <t>吴喜乐</t>
  </si>
  <si>
    <t>19学硕（2019年）学业奖学金量化得分表</t>
  </si>
  <si>
    <t>本科院校</t>
  </si>
  <si>
    <t>是否一志愿（是1否0）</t>
  </si>
  <si>
    <t>初试成绩</t>
  </si>
  <si>
    <t>复试成绩</t>
  </si>
  <si>
    <t>加分项目1</t>
  </si>
  <si>
    <t>加分项目2</t>
  </si>
  <si>
    <t>加分项目3</t>
  </si>
  <si>
    <t>加分项目4</t>
  </si>
  <si>
    <t>加分项目5</t>
  </si>
  <si>
    <t>加分项目6</t>
  </si>
  <si>
    <t>加分项目7</t>
  </si>
  <si>
    <t>加分项目8</t>
  </si>
  <si>
    <t>张玉雯</t>
  </si>
  <si>
    <t>江西财经大学</t>
  </si>
  <si>
    <t>—</t>
  </si>
  <si>
    <t>特等奖</t>
  </si>
  <si>
    <t>袁萍</t>
  </si>
  <si>
    <t>王平</t>
  </si>
  <si>
    <t>重庆三峡学院</t>
  </si>
  <si>
    <t>李思果</t>
  </si>
  <si>
    <t>长沙理工大学</t>
  </si>
  <si>
    <t>张伊娜</t>
  </si>
  <si>
    <t>江西理工大学应用科学学院</t>
  </si>
  <si>
    <t>一等奖</t>
  </si>
  <si>
    <t>廖佑晶</t>
  </si>
  <si>
    <t>海南师范大学</t>
  </si>
  <si>
    <t>洪玮</t>
  </si>
  <si>
    <t>合肥工业大学</t>
  </si>
  <si>
    <t>黄迪祎</t>
  </si>
  <si>
    <t>江西师范大学</t>
  </si>
  <si>
    <t>何咪咪</t>
  </si>
  <si>
    <t>二等奖</t>
  </si>
  <si>
    <t>程巧珍</t>
  </si>
  <si>
    <t>易梦婷</t>
  </si>
  <si>
    <t>陈雨晴</t>
  </si>
  <si>
    <t>安徽工业大学</t>
  </si>
  <si>
    <t>林思辰</t>
  </si>
  <si>
    <t>江西农业大学</t>
  </si>
  <si>
    <t>李双</t>
  </si>
  <si>
    <t>南开大学滨海学院</t>
  </si>
  <si>
    <t>罗蔓</t>
  </si>
  <si>
    <t>郑琳</t>
  </si>
  <si>
    <t>天津外国语大学滨海外事学院</t>
  </si>
  <si>
    <t>三等奖</t>
  </si>
  <si>
    <t>蔡亮</t>
  </si>
  <si>
    <t>东华理工大学</t>
  </si>
  <si>
    <t>袁子芳</t>
  </si>
  <si>
    <t>九江学院</t>
  </si>
  <si>
    <t>汪柳</t>
  </si>
  <si>
    <t>重庆文理学院</t>
  </si>
  <si>
    <t>张钰</t>
  </si>
  <si>
    <t>江西财经大学现代经济管理学院</t>
  </si>
  <si>
    <t>黄梦可</t>
  </si>
  <si>
    <t>郑州航空工业管理学院</t>
  </si>
  <si>
    <t>郝田田</t>
  </si>
  <si>
    <t>河南理工大学</t>
  </si>
  <si>
    <t>郑阿丽</t>
  </si>
  <si>
    <t>英语68</t>
  </si>
  <si>
    <t>易青</t>
  </si>
  <si>
    <t>四等奖</t>
  </si>
  <si>
    <r>
      <rPr>
        <sz val="11"/>
        <rFont val="宋体"/>
        <charset val="134"/>
      </rPr>
      <t>英语5</t>
    </r>
    <r>
      <rPr>
        <sz val="11"/>
        <rFont val="宋体"/>
        <charset val="134"/>
      </rPr>
      <t>0</t>
    </r>
  </si>
  <si>
    <t>杨文斌</t>
  </si>
  <si>
    <t>胡兰</t>
  </si>
  <si>
    <t>王丹</t>
  </si>
  <si>
    <t>郑州大学</t>
  </si>
  <si>
    <t>熊海霞</t>
  </si>
  <si>
    <t>河南工业大学</t>
  </si>
  <si>
    <t>骆泽平</t>
  </si>
  <si>
    <t>华中科技大学武昌分校</t>
  </si>
  <si>
    <t>巢明星</t>
  </si>
  <si>
    <t>万以超</t>
  </si>
  <si>
    <t>江西理工大学</t>
  </si>
  <si>
    <t>徐泽林</t>
  </si>
  <si>
    <t>南昌航空大学科技学院</t>
  </si>
  <si>
    <t>邸思霖</t>
  </si>
  <si>
    <t>太原师范学院</t>
  </si>
  <si>
    <t>李仡梵</t>
  </si>
  <si>
    <t>南昌航空大学</t>
  </si>
  <si>
    <t>黄致远</t>
  </si>
  <si>
    <t>重庆交通大学</t>
  </si>
  <si>
    <t>周永浩</t>
  </si>
  <si>
    <t>陈洪良</t>
  </si>
  <si>
    <t>齐鲁工业大学</t>
  </si>
  <si>
    <t>经济史</t>
  </si>
  <si>
    <t>何文伟</t>
  </si>
  <si>
    <t>景德镇陶瓷大学</t>
  </si>
  <si>
    <t>19专硕（2019年）学业奖学金量化得分表</t>
  </si>
  <si>
    <t>是否一志愿</t>
  </si>
  <si>
    <t>汇总得分</t>
  </si>
  <si>
    <t>李建国</t>
  </si>
  <si>
    <t>铜陵学院</t>
  </si>
  <si>
    <t>是</t>
  </si>
  <si>
    <t>付莹</t>
  </si>
  <si>
    <t>否</t>
  </si>
  <si>
    <t>邓晨芳</t>
  </si>
  <si>
    <t>林庆洋</t>
  </si>
  <si>
    <t>王舒敏</t>
  </si>
  <si>
    <t>李鸿桦</t>
  </si>
  <si>
    <t>孙金山</t>
  </si>
  <si>
    <t>林曦</t>
  </si>
  <si>
    <t>瞿天舒</t>
  </si>
  <si>
    <t>黄安瑞</t>
  </si>
  <si>
    <t>陈彬</t>
  </si>
  <si>
    <t>胡奕</t>
  </si>
  <si>
    <t>江西科技师范大学</t>
  </si>
  <si>
    <t>黄小群</t>
  </si>
  <si>
    <t>黄圣美</t>
  </si>
  <si>
    <t>皖西学院</t>
  </si>
  <si>
    <t>李玉龙</t>
  </si>
  <si>
    <t>张悦</t>
  </si>
  <si>
    <t>安徽科技学院</t>
  </si>
  <si>
    <t>陈晨</t>
  </si>
  <si>
    <t>万芳</t>
  </si>
  <si>
    <t>张健</t>
  </si>
  <si>
    <t>杨小强</t>
  </si>
  <si>
    <t>曾丽娟</t>
  </si>
  <si>
    <t>河北地质大学</t>
  </si>
  <si>
    <t>谭明钗</t>
  </si>
  <si>
    <t>吴小敏</t>
  </si>
  <si>
    <t>王萍</t>
  </si>
  <si>
    <t>杨敏</t>
  </si>
  <si>
    <t>王强垒</t>
  </si>
  <si>
    <t>廖琪</t>
  </si>
  <si>
    <t>李娜</t>
  </si>
  <si>
    <t>江西农业大学商学院</t>
  </si>
  <si>
    <t>李怡德</t>
  </si>
  <si>
    <t>武汉轻工大学</t>
  </si>
  <si>
    <t>陈佩钦</t>
  </si>
  <si>
    <t>英语73</t>
  </si>
  <si>
    <t>高睿</t>
  </si>
  <si>
    <t>云南财经大学</t>
  </si>
  <si>
    <t>英语69</t>
  </si>
  <si>
    <t>马丹丹</t>
  </si>
  <si>
    <t>阜阳师范学院</t>
  </si>
  <si>
    <t>英语54</t>
  </si>
  <si>
    <t>晏枫</t>
  </si>
  <si>
    <t>兰州城市学院</t>
  </si>
  <si>
    <t>皮雅倩</t>
  </si>
  <si>
    <t>武汉工商大学</t>
  </si>
  <si>
    <t>盛春艳</t>
  </si>
  <si>
    <t>郑州轻工业大学</t>
  </si>
  <si>
    <t>付云花</t>
  </si>
  <si>
    <t>山东科技大学</t>
  </si>
  <si>
    <t>杨振宇</t>
  </si>
  <si>
    <t>蔡甜甜</t>
  </si>
  <si>
    <t>朱玲玲</t>
  </si>
  <si>
    <t>刘传杰</t>
  </si>
  <si>
    <t>山东理工大学</t>
  </si>
  <si>
    <t>郑魁元</t>
  </si>
  <si>
    <t>河南财经政法大学</t>
  </si>
  <si>
    <t>谭江程</t>
  </si>
  <si>
    <t>重庆工商大学融智学院</t>
  </si>
  <si>
    <t>蔡欣敏</t>
  </si>
  <si>
    <t>林剑君</t>
  </si>
  <si>
    <t>集美大学</t>
  </si>
  <si>
    <t>饶自力</t>
  </si>
  <si>
    <t>山西财经大学</t>
  </si>
  <si>
    <t>薛鹏任</t>
  </si>
  <si>
    <t>陈一笑</t>
  </si>
  <si>
    <t>万爽</t>
  </si>
  <si>
    <t>左凌霄</t>
  </si>
  <si>
    <t>广西财经学院</t>
  </si>
  <si>
    <t>刘洋</t>
  </si>
  <si>
    <t>湖北工程大学</t>
  </si>
  <si>
    <t>邵欣欣</t>
  </si>
  <si>
    <t>南昌工程学院</t>
  </si>
  <si>
    <t>曾晓林</t>
  </si>
  <si>
    <t>17学硕（2019年）省政府奖学金量化得分表</t>
  </si>
  <si>
    <t>排名</t>
  </si>
  <si>
    <t>18学硕（2019年）省政府奖学金量化得分表</t>
  </si>
  <si>
    <t>18专硕（2019年）省政府奖学金量化得分表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</si>
</sst>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</numFmts>
  <fonts count="3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1"/>
      <name val="等线"/>
      <charset val="134"/>
    </font>
    <font>
      <sz val="18"/>
      <color theme="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Arial"/>
      <charset val="134"/>
    </font>
    <font>
      <sz val="22"/>
      <name val="宋体"/>
      <charset val="134"/>
      <scheme val="minor"/>
    </font>
    <font>
      <sz val="10"/>
      <name val="宋体"/>
      <charset val="134"/>
    </font>
    <font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宋体"/>
      <charset val="134"/>
    </font>
    <font>
      <b/>
      <sz val="11"/>
      <name val="等线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31" fillId="10" borderId="11" applyNumberFormat="0" applyAlignment="0" applyProtection="0">
      <alignment vertical="center"/>
    </xf>
    <xf numFmtId="0" fontId="36" fillId="27" borderId="13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" fillId="0" borderId="0"/>
  </cellStyleXfs>
  <cellXfs count="9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/>
    <xf numFmtId="0" fontId="4" fillId="0" borderId="3" xfId="49" applyFill="1" applyBorder="1"/>
    <xf numFmtId="0" fontId="4" fillId="0" borderId="3" xfId="49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49" applyFont="1" applyBorder="1"/>
    <xf numFmtId="0" fontId="4" fillId="0" borderId="3" xfId="49" applyBorder="1"/>
    <xf numFmtId="0" fontId="4" fillId="0" borderId="3" xfId="49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vertical="center"/>
    </xf>
    <xf numFmtId="0" fontId="2" fillId="0" borderId="3" xfId="0" applyFont="1" applyFill="1" applyBorder="1" applyAlignment="1"/>
    <xf numFmtId="0" fontId="0" fillId="0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/>
    <xf numFmtId="0" fontId="3" fillId="0" borderId="3" xfId="0" applyFont="1" applyFill="1" applyBorder="1" applyAlignment="1">
      <alignment wrapText="1"/>
    </xf>
    <xf numFmtId="0" fontId="14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/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/>
    <xf numFmtId="0" fontId="1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4" fillId="0" borderId="4" xfId="49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49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opLeftCell="A28" workbookViewId="0">
      <selection activeCell="Q2" sqref="Q2:Q3"/>
    </sheetView>
  </sheetViews>
  <sheetFormatPr defaultColWidth="9" defaultRowHeight="13.5"/>
  <cols>
    <col min="1" max="1" width="9" style="64"/>
    <col min="2" max="2" width="9.375" style="64"/>
    <col min="3" max="3" width="5.625" style="64" customWidth="1"/>
    <col min="4" max="6" width="5.625" style="2" customWidth="1"/>
    <col min="7" max="7" width="5.625" style="66" customWidth="1"/>
    <col min="8" max="12" width="5.625" style="2" customWidth="1"/>
    <col min="13" max="13" width="9" style="75" customWidth="1"/>
    <col min="14" max="14" width="5.625" style="2" customWidth="1"/>
    <col min="15" max="15" width="5.625" style="66" customWidth="1"/>
    <col min="16" max="16" width="10.15" style="66" customWidth="1"/>
    <col min="17" max="17" width="9" style="2"/>
    <col min="18" max="32" width="9" style="64"/>
    <col min="33" max="16352" width="10.2916666666667" style="64"/>
    <col min="16353" max="16382" width="9" style="64"/>
    <col min="16383" max="16384" width="9" style="1"/>
  </cols>
  <sheetData>
    <row r="1" s="64" customFormat="1" ht="34" customHeight="1" spans="1:17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86"/>
      <c r="N1" s="76"/>
      <c r="O1" s="87"/>
      <c r="P1" s="87"/>
      <c r="Q1" s="76"/>
    </row>
    <row r="2" s="64" customFormat="1" spans="1:17">
      <c r="A2" s="7" t="s">
        <v>1</v>
      </c>
      <c r="B2" s="7" t="s">
        <v>2</v>
      </c>
      <c r="C2" s="7" t="s">
        <v>3</v>
      </c>
      <c r="D2" s="7"/>
      <c r="E2" s="7"/>
      <c r="F2" s="7"/>
      <c r="G2" s="9" t="s">
        <v>3</v>
      </c>
      <c r="H2" s="7" t="s">
        <v>4</v>
      </c>
      <c r="I2" s="7"/>
      <c r="J2" s="7"/>
      <c r="K2" s="9" t="s">
        <v>4</v>
      </c>
      <c r="L2" s="7" t="s">
        <v>5</v>
      </c>
      <c r="M2" s="79"/>
      <c r="N2" s="7"/>
      <c r="O2" s="9" t="s">
        <v>5</v>
      </c>
      <c r="P2" s="9" t="s">
        <v>6</v>
      </c>
      <c r="Q2" s="8" t="s">
        <v>7</v>
      </c>
    </row>
    <row r="3" s="64" customFormat="1" ht="40.5" spans="1:17">
      <c r="A3" s="7"/>
      <c r="B3" s="7"/>
      <c r="C3" s="8" t="s">
        <v>8</v>
      </c>
      <c r="D3" s="8" t="s">
        <v>9</v>
      </c>
      <c r="E3" s="8" t="s">
        <v>10</v>
      </c>
      <c r="F3" s="8" t="s">
        <v>11</v>
      </c>
      <c r="G3" s="9"/>
      <c r="H3" s="7" t="s">
        <v>12</v>
      </c>
      <c r="I3" s="8" t="s">
        <v>13</v>
      </c>
      <c r="J3" s="8" t="s">
        <v>14</v>
      </c>
      <c r="K3" s="9"/>
      <c r="L3" s="8" t="s">
        <v>15</v>
      </c>
      <c r="M3" s="88" t="s">
        <v>16</v>
      </c>
      <c r="N3" s="8" t="s">
        <v>17</v>
      </c>
      <c r="O3" s="9"/>
      <c r="P3" s="9"/>
      <c r="Q3" s="8"/>
    </row>
    <row r="4" s="1" customFormat="1" ht="14.25" spans="1:17">
      <c r="A4" s="77" t="s">
        <v>18</v>
      </c>
      <c r="B4" s="78" t="s">
        <v>19</v>
      </c>
      <c r="C4" s="78" t="s">
        <v>20</v>
      </c>
      <c r="D4" s="79">
        <v>50</v>
      </c>
      <c r="E4" s="79">
        <v>10</v>
      </c>
      <c r="F4" s="79">
        <v>50</v>
      </c>
      <c r="G4" s="80">
        <f t="shared" ref="G4:G41" si="0">(C4*0.8+D4*0.2+C4*0.2)*0.3</f>
        <v>30.849</v>
      </c>
      <c r="H4" s="79"/>
      <c r="I4" s="79"/>
      <c r="J4" s="79"/>
      <c r="K4" s="79">
        <f t="shared" ref="K4:K41" si="1">(H4+I4+J4)/2</f>
        <v>0</v>
      </c>
      <c r="L4" s="79"/>
      <c r="M4" s="79"/>
      <c r="N4" s="79"/>
      <c r="O4" s="80">
        <f t="shared" ref="O4:O41" si="2">(L4+M4+N4)/5</f>
        <v>0</v>
      </c>
      <c r="P4" s="80">
        <f t="shared" ref="P4:P41" si="3">G4+K4+O4</f>
        <v>30.849</v>
      </c>
      <c r="Q4" s="7" t="s">
        <v>21</v>
      </c>
    </row>
    <row r="5" s="1" customFormat="1" ht="14.25" spans="1:17">
      <c r="A5" s="77" t="s">
        <v>22</v>
      </c>
      <c r="B5" s="78" t="s">
        <v>23</v>
      </c>
      <c r="C5" s="78" t="s">
        <v>24</v>
      </c>
      <c r="D5" s="79">
        <v>50</v>
      </c>
      <c r="E5" s="79">
        <v>10</v>
      </c>
      <c r="F5" s="79">
        <v>50</v>
      </c>
      <c r="G5" s="80">
        <f t="shared" si="0"/>
        <v>30.165</v>
      </c>
      <c r="H5" s="79"/>
      <c r="I5" s="79"/>
      <c r="J5" s="79"/>
      <c r="K5" s="79">
        <f t="shared" si="1"/>
        <v>0</v>
      </c>
      <c r="L5" s="79"/>
      <c r="M5" s="79"/>
      <c r="N5" s="79"/>
      <c r="O5" s="80">
        <f t="shared" si="2"/>
        <v>0</v>
      </c>
      <c r="P5" s="80">
        <f t="shared" si="3"/>
        <v>30.165</v>
      </c>
      <c r="Q5" s="7" t="s">
        <v>21</v>
      </c>
    </row>
    <row r="6" s="1" customFormat="1" ht="14.25" spans="1:17">
      <c r="A6" s="12" t="s">
        <v>25</v>
      </c>
      <c r="B6" s="12" t="s">
        <v>26</v>
      </c>
      <c r="C6" s="12" t="s">
        <v>27</v>
      </c>
      <c r="D6" s="7">
        <v>50</v>
      </c>
      <c r="E6" s="7">
        <v>10</v>
      </c>
      <c r="F6" s="7">
        <v>50</v>
      </c>
      <c r="G6" s="13">
        <f t="shared" si="0"/>
        <v>31.149</v>
      </c>
      <c r="H6" s="7">
        <v>18.9107</v>
      </c>
      <c r="I6" s="7">
        <v>15</v>
      </c>
      <c r="J6" s="7">
        <v>0</v>
      </c>
      <c r="K6" s="7">
        <f t="shared" si="1"/>
        <v>16.95535</v>
      </c>
      <c r="L6" s="7">
        <v>23</v>
      </c>
      <c r="M6" s="79"/>
      <c r="N6" s="7"/>
      <c r="O6" s="13">
        <f t="shared" si="2"/>
        <v>4.6</v>
      </c>
      <c r="P6" s="13">
        <f t="shared" si="3"/>
        <v>52.70435</v>
      </c>
      <c r="Q6" s="7" t="s">
        <v>21</v>
      </c>
    </row>
    <row r="7" s="1" customFormat="1" ht="14.25" spans="1:17">
      <c r="A7" s="77" t="s">
        <v>28</v>
      </c>
      <c r="B7" s="78" t="s">
        <v>29</v>
      </c>
      <c r="C7" s="78" t="s">
        <v>30</v>
      </c>
      <c r="D7" s="79">
        <v>50</v>
      </c>
      <c r="E7" s="79">
        <v>10</v>
      </c>
      <c r="F7" s="79">
        <v>50</v>
      </c>
      <c r="G7" s="80">
        <f t="shared" si="0"/>
        <v>29.64</v>
      </c>
      <c r="H7" s="17">
        <v>1.9</v>
      </c>
      <c r="I7" s="17">
        <v>29</v>
      </c>
      <c r="J7" s="79">
        <v>0</v>
      </c>
      <c r="K7" s="79">
        <f t="shared" si="1"/>
        <v>15.45</v>
      </c>
      <c r="L7" s="17">
        <v>36</v>
      </c>
      <c r="M7" s="17">
        <v>20</v>
      </c>
      <c r="N7" s="17">
        <v>0</v>
      </c>
      <c r="O7" s="80">
        <f t="shared" si="2"/>
        <v>11.2</v>
      </c>
      <c r="P7" s="80">
        <f t="shared" si="3"/>
        <v>56.29</v>
      </c>
      <c r="Q7" s="7" t="s">
        <v>31</v>
      </c>
    </row>
    <row r="8" s="1" customFormat="1" ht="14.25" spans="1:17">
      <c r="A8" s="12" t="s">
        <v>32</v>
      </c>
      <c r="B8" s="12" t="s">
        <v>33</v>
      </c>
      <c r="C8" s="12" t="s">
        <v>34</v>
      </c>
      <c r="D8" s="7">
        <v>50</v>
      </c>
      <c r="E8" s="7">
        <v>10</v>
      </c>
      <c r="F8" s="7">
        <v>50</v>
      </c>
      <c r="G8" s="13">
        <f t="shared" si="0"/>
        <v>30.219</v>
      </c>
      <c r="H8" s="7">
        <v>6.2</v>
      </c>
      <c r="I8" s="7">
        <v>10</v>
      </c>
      <c r="J8" s="7">
        <v>0</v>
      </c>
      <c r="K8" s="7">
        <f t="shared" si="1"/>
        <v>8.1</v>
      </c>
      <c r="L8" s="7">
        <v>14</v>
      </c>
      <c r="M8" s="79">
        <v>20</v>
      </c>
      <c r="N8" s="7">
        <v>0</v>
      </c>
      <c r="O8" s="13">
        <f t="shared" si="2"/>
        <v>6.8</v>
      </c>
      <c r="P8" s="13">
        <f t="shared" si="3"/>
        <v>45.119</v>
      </c>
      <c r="Q8" s="7" t="s">
        <v>31</v>
      </c>
    </row>
    <row r="9" s="1" customFormat="1" ht="14.25" spans="1:17">
      <c r="A9" s="12" t="s">
        <v>35</v>
      </c>
      <c r="B9" s="12" t="s">
        <v>36</v>
      </c>
      <c r="C9" s="12" t="s">
        <v>34</v>
      </c>
      <c r="D9" s="7">
        <v>50</v>
      </c>
      <c r="E9" s="7">
        <v>10</v>
      </c>
      <c r="F9" s="7">
        <v>50</v>
      </c>
      <c r="G9" s="13">
        <f t="shared" si="0"/>
        <v>30.219</v>
      </c>
      <c r="H9" s="7">
        <v>0.7</v>
      </c>
      <c r="I9" s="7">
        <v>10</v>
      </c>
      <c r="J9" s="7">
        <v>0</v>
      </c>
      <c r="K9" s="7">
        <f t="shared" si="1"/>
        <v>5.35</v>
      </c>
      <c r="L9" s="7">
        <v>25</v>
      </c>
      <c r="M9" s="79">
        <v>20</v>
      </c>
      <c r="N9" s="7">
        <v>0</v>
      </c>
      <c r="O9" s="13">
        <f t="shared" si="2"/>
        <v>9</v>
      </c>
      <c r="P9" s="13">
        <f t="shared" si="3"/>
        <v>44.569</v>
      </c>
      <c r="Q9" s="7" t="s">
        <v>31</v>
      </c>
    </row>
    <row r="10" s="1" customFormat="1" ht="14.25" spans="1:17">
      <c r="A10" s="12" t="s">
        <v>37</v>
      </c>
      <c r="B10" s="12" t="s">
        <v>38</v>
      </c>
      <c r="C10" s="12" t="s">
        <v>39</v>
      </c>
      <c r="D10" s="7">
        <v>50</v>
      </c>
      <c r="E10" s="7">
        <v>10</v>
      </c>
      <c r="F10" s="7">
        <v>50</v>
      </c>
      <c r="G10" s="13">
        <f t="shared" si="0"/>
        <v>30.366</v>
      </c>
      <c r="H10" s="7">
        <v>1.7</v>
      </c>
      <c r="I10" s="7">
        <v>5</v>
      </c>
      <c r="J10" s="7">
        <v>0</v>
      </c>
      <c r="K10" s="7">
        <f t="shared" si="1"/>
        <v>3.35</v>
      </c>
      <c r="L10" s="7">
        <v>30</v>
      </c>
      <c r="M10" s="79">
        <v>20</v>
      </c>
      <c r="N10" s="7">
        <v>0</v>
      </c>
      <c r="O10" s="13">
        <f t="shared" si="2"/>
        <v>10</v>
      </c>
      <c r="P10" s="13">
        <f t="shared" si="3"/>
        <v>43.716</v>
      </c>
      <c r="Q10" s="7" t="s">
        <v>31</v>
      </c>
    </row>
    <row r="11" s="1" customFormat="1" ht="14.25" spans="1:17">
      <c r="A11" s="12" t="s">
        <v>40</v>
      </c>
      <c r="B11" s="12" t="s">
        <v>41</v>
      </c>
      <c r="C11" s="12" t="s">
        <v>42</v>
      </c>
      <c r="D11" s="7">
        <v>50</v>
      </c>
      <c r="E11" s="7">
        <v>10</v>
      </c>
      <c r="F11" s="7">
        <v>50</v>
      </c>
      <c r="G11" s="13">
        <f t="shared" si="0"/>
        <v>29.166</v>
      </c>
      <c r="H11" s="7">
        <v>5.7</v>
      </c>
      <c r="I11" s="7">
        <v>15</v>
      </c>
      <c r="J11" s="7">
        <v>0</v>
      </c>
      <c r="K11" s="7">
        <f t="shared" si="1"/>
        <v>10.35</v>
      </c>
      <c r="L11" s="7">
        <v>10</v>
      </c>
      <c r="M11" s="79">
        <v>5</v>
      </c>
      <c r="N11" s="7">
        <v>0</v>
      </c>
      <c r="O11" s="13">
        <f t="shared" si="2"/>
        <v>3</v>
      </c>
      <c r="P11" s="13">
        <f t="shared" si="3"/>
        <v>42.516</v>
      </c>
      <c r="Q11" s="7" t="s">
        <v>43</v>
      </c>
    </row>
    <row r="12" s="1" customFormat="1" ht="14.25" spans="1:17">
      <c r="A12" s="12" t="s">
        <v>44</v>
      </c>
      <c r="B12" s="12" t="s">
        <v>45</v>
      </c>
      <c r="C12" s="12" t="s">
        <v>20</v>
      </c>
      <c r="D12" s="7">
        <v>50</v>
      </c>
      <c r="E12" s="7">
        <v>10</v>
      </c>
      <c r="F12" s="7">
        <v>50</v>
      </c>
      <c r="G12" s="13">
        <f t="shared" si="0"/>
        <v>30.849</v>
      </c>
      <c r="H12" s="7">
        <v>6.3</v>
      </c>
      <c r="I12" s="7">
        <v>13</v>
      </c>
      <c r="J12" s="7">
        <v>0</v>
      </c>
      <c r="K12" s="7">
        <f t="shared" si="1"/>
        <v>9.65</v>
      </c>
      <c r="L12" s="7">
        <v>10</v>
      </c>
      <c r="M12" s="79">
        <v>0</v>
      </c>
      <c r="N12" s="7">
        <v>0</v>
      </c>
      <c r="O12" s="13">
        <f t="shared" si="2"/>
        <v>2</v>
      </c>
      <c r="P12" s="13">
        <f t="shared" si="3"/>
        <v>42.499</v>
      </c>
      <c r="Q12" s="7" t="s">
        <v>43</v>
      </c>
    </row>
    <row r="13" s="1" customFormat="1" ht="14.25" spans="1:17">
      <c r="A13" s="12" t="s">
        <v>46</v>
      </c>
      <c r="B13" s="12" t="s">
        <v>47</v>
      </c>
      <c r="C13" s="12" t="s">
        <v>48</v>
      </c>
      <c r="D13" s="7">
        <v>50</v>
      </c>
      <c r="E13" s="7">
        <v>10</v>
      </c>
      <c r="F13" s="7">
        <v>50</v>
      </c>
      <c r="G13" s="13">
        <f t="shared" si="0"/>
        <v>30.273</v>
      </c>
      <c r="H13" s="7">
        <v>0.5</v>
      </c>
      <c r="I13" s="7">
        <v>10</v>
      </c>
      <c r="J13" s="7">
        <v>0</v>
      </c>
      <c r="K13" s="7">
        <f t="shared" si="1"/>
        <v>5.25</v>
      </c>
      <c r="L13" s="7">
        <v>20</v>
      </c>
      <c r="M13" s="79">
        <v>10</v>
      </c>
      <c r="N13" s="7">
        <v>0</v>
      </c>
      <c r="O13" s="13">
        <f t="shared" si="2"/>
        <v>6</v>
      </c>
      <c r="P13" s="13">
        <f t="shared" si="3"/>
        <v>41.523</v>
      </c>
      <c r="Q13" s="7" t="s">
        <v>43</v>
      </c>
    </row>
    <row r="14" s="1" customFormat="1" ht="14.25" spans="1:17">
      <c r="A14" s="81" t="s">
        <v>49</v>
      </c>
      <c r="B14" s="81" t="s">
        <v>50</v>
      </c>
      <c r="C14" s="81" t="s">
        <v>51</v>
      </c>
      <c r="D14" s="72">
        <v>50</v>
      </c>
      <c r="E14" s="72">
        <v>10</v>
      </c>
      <c r="F14" s="72">
        <v>50</v>
      </c>
      <c r="G14" s="82">
        <f t="shared" si="0"/>
        <v>29.799</v>
      </c>
      <c r="H14" s="72">
        <v>0.5</v>
      </c>
      <c r="I14" s="72">
        <v>10</v>
      </c>
      <c r="J14" s="72">
        <v>0</v>
      </c>
      <c r="K14" s="72">
        <f t="shared" si="1"/>
        <v>5.25</v>
      </c>
      <c r="L14" s="72">
        <v>24</v>
      </c>
      <c r="M14" s="89">
        <v>5</v>
      </c>
      <c r="N14" s="72">
        <v>0</v>
      </c>
      <c r="O14" s="82">
        <f t="shared" si="2"/>
        <v>5.8</v>
      </c>
      <c r="P14" s="82">
        <f t="shared" si="3"/>
        <v>40.849</v>
      </c>
      <c r="Q14" s="7" t="s">
        <v>43</v>
      </c>
    </row>
    <row r="15" s="1" customFormat="1" ht="14.25" spans="1:17">
      <c r="A15" s="77" t="s">
        <v>52</v>
      </c>
      <c r="B15" s="78" t="s">
        <v>53</v>
      </c>
      <c r="C15" s="78" t="s">
        <v>54</v>
      </c>
      <c r="D15" s="7">
        <v>50</v>
      </c>
      <c r="E15" s="7">
        <v>10</v>
      </c>
      <c r="F15" s="7">
        <v>50</v>
      </c>
      <c r="G15" s="13">
        <f t="shared" si="0"/>
        <v>30.051</v>
      </c>
      <c r="H15" s="7">
        <v>1.5</v>
      </c>
      <c r="I15" s="7">
        <v>10</v>
      </c>
      <c r="J15" s="7">
        <v>0</v>
      </c>
      <c r="K15" s="7">
        <f t="shared" si="1"/>
        <v>5.75</v>
      </c>
      <c r="L15" s="7">
        <v>11</v>
      </c>
      <c r="M15" s="79">
        <v>11.88</v>
      </c>
      <c r="N15" s="7">
        <v>0</v>
      </c>
      <c r="O15" s="13">
        <f t="shared" si="2"/>
        <v>4.576</v>
      </c>
      <c r="P15" s="13">
        <f t="shared" si="3"/>
        <v>40.377</v>
      </c>
      <c r="Q15" s="7" t="s">
        <v>21</v>
      </c>
    </row>
    <row r="16" s="1" customFormat="1" ht="14.25" spans="1:17">
      <c r="A16" s="83" t="s">
        <v>55</v>
      </c>
      <c r="B16" s="83" t="s">
        <v>56</v>
      </c>
      <c r="C16" s="83" t="s">
        <v>57</v>
      </c>
      <c r="D16" s="5">
        <v>50</v>
      </c>
      <c r="E16" s="5">
        <v>10</v>
      </c>
      <c r="F16" s="5">
        <v>50</v>
      </c>
      <c r="G16" s="84">
        <f t="shared" si="0"/>
        <v>30.75</v>
      </c>
      <c r="H16" s="5">
        <v>5.4</v>
      </c>
      <c r="I16" s="5">
        <v>8</v>
      </c>
      <c r="J16" s="5">
        <v>0</v>
      </c>
      <c r="K16" s="5">
        <f t="shared" si="1"/>
        <v>6.7</v>
      </c>
      <c r="L16" s="5">
        <v>12</v>
      </c>
      <c r="M16" s="90">
        <v>0</v>
      </c>
      <c r="N16" s="5">
        <v>3.3</v>
      </c>
      <c r="O16" s="84">
        <f t="shared" si="2"/>
        <v>3.06</v>
      </c>
      <c r="P16" s="84">
        <f t="shared" si="3"/>
        <v>40.51</v>
      </c>
      <c r="Q16" s="5" t="s">
        <v>21</v>
      </c>
    </row>
    <row r="17" s="1" customFormat="1" ht="14.25" spans="1:17">
      <c r="A17" s="12" t="s">
        <v>58</v>
      </c>
      <c r="B17" s="12" t="s">
        <v>59</v>
      </c>
      <c r="C17" s="12" t="s">
        <v>60</v>
      </c>
      <c r="D17" s="7">
        <v>50</v>
      </c>
      <c r="E17" s="7">
        <v>10</v>
      </c>
      <c r="F17" s="7">
        <v>50</v>
      </c>
      <c r="G17" s="13">
        <f t="shared" si="0"/>
        <v>28.701</v>
      </c>
      <c r="H17" s="17">
        <v>0.5</v>
      </c>
      <c r="I17" s="17">
        <v>10</v>
      </c>
      <c r="J17" s="7">
        <v>0</v>
      </c>
      <c r="K17" s="7">
        <f t="shared" si="1"/>
        <v>5.25</v>
      </c>
      <c r="L17" s="17">
        <v>6</v>
      </c>
      <c r="M17" s="17">
        <v>20</v>
      </c>
      <c r="N17" s="17">
        <v>6.6</v>
      </c>
      <c r="O17" s="13">
        <f t="shared" si="2"/>
        <v>6.52</v>
      </c>
      <c r="P17" s="13">
        <f t="shared" si="3"/>
        <v>40.471</v>
      </c>
      <c r="Q17" s="7" t="s">
        <v>21</v>
      </c>
    </row>
    <row r="18" s="1" customFormat="1" ht="14.25" spans="1:17">
      <c r="A18" s="12" t="s">
        <v>61</v>
      </c>
      <c r="B18" s="12" t="s">
        <v>62</v>
      </c>
      <c r="C18" s="12" t="s">
        <v>24</v>
      </c>
      <c r="D18" s="7">
        <v>50</v>
      </c>
      <c r="E18" s="7">
        <v>10</v>
      </c>
      <c r="F18" s="7">
        <v>50</v>
      </c>
      <c r="G18" s="13">
        <f t="shared" si="0"/>
        <v>30.165</v>
      </c>
      <c r="H18" s="7">
        <v>1.2</v>
      </c>
      <c r="I18" s="7">
        <v>0</v>
      </c>
      <c r="J18" s="7">
        <v>0</v>
      </c>
      <c r="K18" s="7">
        <f t="shared" si="1"/>
        <v>0.6</v>
      </c>
      <c r="L18" s="7">
        <v>26</v>
      </c>
      <c r="M18" s="79">
        <v>20</v>
      </c>
      <c r="N18" s="7">
        <v>0</v>
      </c>
      <c r="O18" s="13">
        <f t="shared" si="2"/>
        <v>9.2</v>
      </c>
      <c r="P18" s="13">
        <f t="shared" si="3"/>
        <v>39.965</v>
      </c>
      <c r="Q18" s="7" t="s">
        <v>21</v>
      </c>
    </row>
    <row r="19" s="1" customFormat="1" ht="14.25" spans="1:17">
      <c r="A19" s="12" t="s">
        <v>63</v>
      </c>
      <c r="B19" s="12" t="s">
        <v>64</v>
      </c>
      <c r="C19" s="12" t="s">
        <v>65</v>
      </c>
      <c r="D19" s="7">
        <v>50</v>
      </c>
      <c r="E19" s="7">
        <v>10</v>
      </c>
      <c r="F19" s="7">
        <v>50</v>
      </c>
      <c r="G19" s="13">
        <f t="shared" si="0"/>
        <v>31.5</v>
      </c>
      <c r="H19" s="7">
        <v>0.5</v>
      </c>
      <c r="I19" s="7">
        <v>0</v>
      </c>
      <c r="J19" s="7">
        <v>0</v>
      </c>
      <c r="K19" s="7">
        <f t="shared" si="1"/>
        <v>0.25</v>
      </c>
      <c r="L19" s="7">
        <v>14</v>
      </c>
      <c r="M19" s="79">
        <v>20</v>
      </c>
      <c r="N19" s="7">
        <v>0</v>
      </c>
      <c r="O19" s="13">
        <f t="shared" si="2"/>
        <v>6.8</v>
      </c>
      <c r="P19" s="13">
        <f t="shared" si="3"/>
        <v>38.55</v>
      </c>
      <c r="Q19" s="7" t="s">
        <v>21</v>
      </c>
    </row>
    <row r="20" s="1" customFormat="1" ht="14.25" spans="1:17">
      <c r="A20" s="12" t="s">
        <v>66</v>
      </c>
      <c r="B20" s="12" t="s">
        <v>67</v>
      </c>
      <c r="C20" s="12" t="s">
        <v>68</v>
      </c>
      <c r="D20" s="7">
        <v>50</v>
      </c>
      <c r="E20" s="7">
        <v>10</v>
      </c>
      <c r="F20" s="7">
        <v>50</v>
      </c>
      <c r="G20" s="13">
        <f t="shared" si="0"/>
        <v>29.175</v>
      </c>
      <c r="H20" s="7">
        <v>1.5</v>
      </c>
      <c r="I20" s="7">
        <v>0</v>
      </c>
      <c r="J20" s="7">
        <v>0</v>
      </c>
      <c r="K20" s="7">
        <f t="shared" si="1"/>
        <v>0.75</v>
      </c>
      <c r="L20" s="7">
        <v>24</v>
      </c>
      <c r="M20" s="79">
        <v>10</v>
      </c>
      <c r="N20" s="7">
        <v>0</v>
      </c>
      <c r="O20" s="13">
        <f t="shared" si="2"/>
        <v>6.8</v>
      </c>
      <c r="P20" s="13">
        <f t="shared" si="3"/>
        <v>36.725</v>
      </c>
      <c r="Q20" s="7" t="s">
        <v>69</v>
      </c>
    </row>
    <row r="21" s="1" customFormat="1" ht="14.25" spans="1:17">
      <c r="A21" s="12" t="s">
        <v>70</v>
      </c>
      <c r="B21" s="12" t="s">
        <v>71</v>
      </c>
      <c r="C21" s="12" t="s">
        <v>72</v>
      </c>
      <c r="D21" s="7">
        <v>50</v>
      </c>
      <c r="E21" s="7">
        <v>10</v>
      </c>
      <c r="F21" s="7">
        <v>50</v>
      </c>
      <c r="G21" s="13">
        <f t="shared" si="0"/>
        <v>30.3</v>
      </c>
      <c r="H21" s="7">
        <v>0</v>
      </c>
      <c r="I21" s="7">
        <v>10</v>
      </c>
      <c r="J21" s="7">
        <v>0</v>
      </c>
      <c r="K21" s="7">
        <f t="shared" si="1"/>
        <v>5</v>
      </c>
      <c r="L21" s="7">
        <v>0</v>
      </c>
      <c r="M21" s="79">
        <v>5</v>
      </c>
      <c r="N21" s="7">
        <v>0</v>
      </c>
      <c r="O21" s="13">
        <f t="shared" si="2"/>
        <v>1</v>
      </c>
      <c r="P21" s="13">
        <f t="shared" si="3"/>
        <v>36.3</v>
      </c>
      <c r="Q21" s="7" t="s">
        <v>69</v>
      </c>
    </row>
    <row r="22" s="1" customFormat="1" ht="14.25" spans="1:17">
      <c r="A22" s="12" t="s">
        <v>73</v>
      </c>
      <c r="B22" s="12" t="s">
        <v>74</v>
      </c>
      <c r="C22" s="12" t="s">
        <v>75</v>
      </c>
      <c r="D22" s="7">
        <v>50</v>
      </c>
      <c r="E22" s="7">
        <v>10</v>
      </c>
      <c r="F22" s="7">
        <v>50</v>
      </c>
      <c r="G22" s="13">
        <f t="shared" si="0"/>
        <v>30.054</v>
      </c>
      <c r="H22" s="17">
        <v>4.15</v>
      </c>
      <c r="I22" s="7">
        <v>0</v>
      </c>
      <c r="J22" s="7">
        <v>0</v>
      </c>
      <c r="K22" s="7">
        <f t="shared" si="1"/>
        <v>2.075</v>
      </c>
      <c r="L22" s="17">
        <v>20</v>
      </c>
      <c r="M22" s="17">
        <v>0</v>
      </c>
      <c r="N22" s="17">
        <v>0</v>
      </c>
      <c r="O22" s="13">
        <f t="shared" si="2"/>
        <v>4</v>
      </c>
      <c r="P22" s="13">
        <f t="shared" si="3"/>
        <v>36.129</v>
      </c>
      <c r="Q22" s="7" t="s">
        <v>69</v>
      </c>
    </row>
    <row r="23" s="1" customFormat="1" ht="14.25" spans="1:17">
      <c r="A23" s="12" t="s">
        <v>76</v>
      </c>
      <c r="B23" s="12" t="s">
        <v>77</v>
      </c>
      <c r="C23" s="12" t="s">
        <v>78</v>
      </c>
      <c r="D23" s="7">
        <v>50</v>
      </c>
      <c r="E23" s="7">
        <v>10</v>
      </c>
      <c r="F23" s="7">
        <v>50</v>
      </c>
      <c r="G23" s="13">
        <f t="shared" si="0"/>
        <v>29.781</v>
      </c>
      <c r="H23" s="7">
        <v>1.8</v>
      </c>
      <c r="I23" s="7">
        <v>0</v>
      </c>
      <c r="J23" s="7">
        <v>0</v>
      </c>
      <c r="K23" s="7">
        <f t="shared" si="1"/>
        <v>0.9</v>
      </c>
      <c r="L23" s="7">
        <v>22</v>
      </c>
      <c r="M23" s="79">
        <v>5</v>
      </c>
      <c r="N23" s="7">
        <v>0</v>
      </c>
      <c r="O23" s="13">
        <f t="shared" si="2"/>
        <v>5.4</v>
      </c>
      <c r="P23" s="13">
        <f t="shared" si="3"/>
        <v>36.081</v>
      </c>
      <c r="Q23" s="7" t="s">
        <v>69</v>
      </c>
    </row>
    <row r="24" s="1" customFormat="1" ht="14.25" spans="1:17">
      <c r="A24" s="12" t="s">
        <v>79</v>
      </c>
      <c r="B24" s="12" t="s">
        <v>80</v>
      </c>
      <c r="C24" s="12" t="s">
        <v>81</v>
      </c>
      <c r="D24" s="7">
        <v>50</v>
      </c>
      <c r="E24" s="7">
        <v>10</v>
      </c>
      <c r="F24" s="7">
        <v>50</v>
      </c>
      <c r="G24" s="13">
        <f t="shared" si="0"/>
        <v>30.48</v>
      </c>
      <c r="H24" s="7">
        <v>0.4</v>
      </c>
      <c r="I24" s="7">
        <v>10</v>
      </c>
      <c r="J24" s="7">
        <v>0</v>
      </c>
      <c r="K24" s="7">
        <f t="shared" si="1"/>
        <v>5.2</v>
      </c>
      <c r="L24" s="7">
        <v>2</v>
      </c>
      <c r="M24" s="79">
        <v>0</v>
      </c>
      <c r="N24" s="7">
        <v>0</v>
      </c>
      <c r="O24" s="13">
        <f t="shared" si="2"/>
        <v>0.4</v>
      </c>
      <c r="P24" s="13">
        <f t="shared" si="3"/>
        <v>36.08</v>
      </c>
      <c r="Q24" s="7" t="s">
        <v>69</v>
      </c>
    </row>
    <row r="25" s="1" customFormat="1" ht="14.25" spans="1:17">
      <c r="A25" s="12" t="s">
        <v>82</v>
      </c>
      <c r="B25" s="12" t="s">
        <v>83</v>
      </c>
      <c r="C25" s="12" t="s">
        <v>84</v>
      </c>
      <c r="D25" s="7">
        <v>50</v>
      </c>
      <c r="E25" s="7">
        <v>10</v>
      </c>
      <c r="F25" s="7">
        <v>50</v>
      </c>
      <c r="G25" s="13">
        <f t="shared" si="0"/>
        <v>30.831</v>
      </c>
      <c r="H25" s="7">
        <v>0</v>
      </c>
      <c r="I25" s="7">
        <v>0</v>
      </c>
      <c r="J25" s="7">
        <v>0</v>
      </c>
      <c r="K25" s="7">
        <f t="shared" si="1"/>
        <v>0</v>
      </c>
      <c r="L25" s="7">
        <v>20</v>
      </c>
      <c r="M25" s="79">
        <v>5</v>
      </c>
      <c r="N25" s="7">
        <v>0</v>
      </c>
      <c r="O25" s="13">
        <f t="shared" si="2"/>
        <v>5</v>
      </c>
      <c r="P25" s="13">
        <f t="shared" si="3"/>
        <v>35.831</v>
      </c>
      <c r="Q25" s="7" t="s">
        <v>69</v>
      </c>
    </row>
    <row r="26" s="1" customFormat="1" ht="14.25" spans="1:17">
      <c r="A26" s="12" t="s">
        <v>85</v>
      </c>
      <c r="B26" s="12" t="s">
        <v>86</v>
      </c>
      <c r="C26" s="12" t="s">
        <v>87</v>
      </c>
      <c r="D26" s="7">
        <v>50</v>
      </c>
      <c r="E26" s="7">
        <v>10</v>
      </c>
      <c r="F26" s="7">
        <v>50</v>
      </c>
      <c r="G26" s="13">
        <f t="shared" si="0"/>
        <v>29.673</v>
      </c>
      <c r="H26" s="17">
        <v>0</v>
      </c>
      <c r="I26" s="17">
        <v>0</v>
      </c>
      <c r="J26" s="7">
        <v>0</v>
      </c>
      <c r="K26" s="7">
        <f t="shared" si="1"/>
        <v>0</v>
      </c>
      <c r="L26" s="17">
        <v>20</v>
      </c>
      <c r="M26" s="17">
        <v>10</v>
      </c>
      <c r="N26" s="17">
        <v>0</v>
      </c>
      <c r="O26" s="13">
        <f t="shared" si="2"/>
        <v>6</v>
      </c>
      <c r="P26" s="13">
        <f t="shared" si="3"/>
        <v>35.673</v>
      </c>
      <c r="Q26" s="7" t="s">
        <v>69</v>
      </c>
    </row>
    <row r="27" s="1" customFormat="1" ht="14.25" spans="1:17">
      <c r="A27" s="12" t="s">
        <v>88</v>
      </c>
      <c r="B27" s="12" t="s">
        <v>89</v>
      </c>
      <c r="C27" s="12" t="s">
        <v>90</v>
      </c>
      <c r="D27" s="7">
        <v>50</v>
      </c>
      <c r="E27" s="7">
        <v>10</v>
      </c>
      <c r="F27" s="7">
        <v>50</v>
      </c>
      <c r="G27" s="13">
        <f t="shared" si="0"/>
        <v>30.633</v>
      </c>
      <c r="H27" s="7">
        <v>0</v>
      </c>
      <c r="I27" s="7">
        <v>10</v>
      </c>
      <c r="J27" s="7">
        <v>0</v>
      </c>
      <c r="K27" s="7">
        <f t="shared" si="1"/>
        <v>5</v>
      </c>
      <c r="L27" s="7">
        <v>0</v>
      </c>
      <c r="M27" s="79">
        <v>0</v>
      </c>
      <c r="N27" s="7">
        <v>0</v>
      </c>
      <c r="O27" s="13">
        <f t="shared" si="2"/>
        <v>0</v>
      </c>
      <c r="P27" s="13">
        <f t="shared" si="3"/>
        <v>35.633</v>
      </c>
      <c r="Q27" s="7" t="s">
        <v>69</v>
      </c>
    </row>
    <row r="28" s="1" customFormat="1" ht="14.25" spans="1:17">
      <c r="A28" s="12" t="s">
        <v>91</v>
      </c>
      <c r="B28" s="12" t="s">
        <v>92</v>
      </c>
      <c r="C28" s="12" t="s">
        <v>93</v>
      </c>
      <c r="D28" s="7">
        <v>50</v>
      </c>
      <c r="E28" s="7">
        <v>10</v>
      </c>
      <c r="F28" s="7">
        <v>50</v>
      </c>
      <c r="G28" s="13">
        <f t="shared" si="0"/>
        <v>30.6</v>
      </c>
      <c r="H28" s="7">
        <v>0</v>
      </c>
      <c r="I28" s="7">
        <v>10</v>
      </c>
      <c r="J28" s="7">
        <v>0</v>
      </c>
      <c r="K28" s="7">
        <f t="shared" si="1"/>
        <v>5</v>
      </c>
      <c r="L28" s="7">
        <v>0</v>
      </c>
      <c r="M28" s="79">
        <v>0</v>
      </c>
      <c r="N28" s="7">
        <v>0</v>
      </c>
      <c r="O28" s="13">
        <f t="shared" si="2"/>
        <v>0</v>
      </c>
      <c r="P28" s="13">
        <f t="shared" si="3"/>
        <v>35.6</v>
      </c>
      <c r="Q28" s="7" t="s">
        <v>94</v>
      </c>
    </row>
    <row r="29" s="1" customFormat="1" ht="14.25" spans="1:17">
      <c r="A29" s="12" t="s">
        <v>95</v>
      </c>
      <c r="B29" s="12" t="s">
        <v>96</v>
      </c>
      <c r="C29" s="12" t="s">
        <v>97</v>
      </c>
      <c r="D29" s="7">
        <v>50</v>
      </c>
      <c r="E29" s="7">
        <v>10</v>
      </c>
      <c r="F29" s="7">
        <v>50</v>
      </c>
      <c r="G29" s="13">
        <f t="shared" si="0"/>
        <v>29.592</v>
      </c>
      <c r="H29" s="7">
        <v>0</v>
      </c>
      <c r="I29" s="7">
        <v>0</v>
      </c>
      <c r="J29" s="7">
        <v>0</v>
      </c>
      <c r="K29" s="7">
        <f t="shared" si="1"/>
        <v>0</v>
      </c>
      <c r="L29" s="7">
        <v>10</v>
      </c>
      <c r="M29" s="79">
        <v>20</v>
      </c>
      <c r="N29" s="7">
        <v>0</v>
      </c>
      <c r="O29" s="13">
        <f t="shared" si="2"/>
        <v>6</v>
      </c>
      <c r="P29" s="13">
        <f t="shared" si="3"/>
        <v>35.592</v>
      </c>
      <c r="Q29" s="7" t="s">
        <v>94</v>
      </c>
    </row>
    <row r="30" s="1" customFormat="1" ht="14.25" spans="1:17">
      <c r="A30" s="12" t="s">
        <v>98</v>
      </c>
      <c r="B30" s="12" t="s">
        <v>99</v>
      </c>
      <c r="C30" s="12" t="s">
        <v>48</v>
      </c>
      <c r="D30" s="7">
        <v>50</v>
      </c>
      <c r="E30" s="7">
        <v>10</v>
      </c>
      <c r="F30" s="7">
        <v>50</v>
      </c>
      <c r="G30" s="13">
        <f t="shared" si="0"/>
        <v>30.273</v>
      </c>
      <c r="H30" s="7">
        <v>0.4</v>
      </c>
      <c r="I30" s="7">
        <v>5</v>
      </c>
      <c r="J30" s="7">
        <v>0</v>
      </c>
      <c r="K30" s="7">
        <f t="shared" si="1"/>
        <v>2.7</v>
      </c>
      <c r="L30" s="7">
        <v>10</v>
      </c>
      <c r="M30" s="79">
        <v>0</v>
      </c>
      <c r="N30" s="7">
        <v>0</v>
      </c>
      <c r="O30" s="13">
        <f t="shared" si="2"/>
        <v>2</v>
      </c>
      <c r="P30" s="13">
        <f t="shared" si="3"/>
        <v>34.973</v>
      </c>
      <c r="Q30" s="7" t="s">
        <v>94</v>
      </c>
    </row>
    <row r="31" s="1" customFormat="1" ht="14.25" spans="1:17">
      <c r="A31" s="12" t="s">
        <v>100</v>
      </c>
      <c r="B31" s="12" t="s">
        <v>101</v>
      </c>
      <c r="C31" s="12" t="s">
        <v>102</v>
      </c>
      <c r="D31" s="7">
        <v>50</v>
      </c>
      <c r="E31" s="7">
        <v>10</v>
      </c>
      <c r="F31" s="7">
        <v>50</v>
      </c>
      <c r="G31" s="13">
        <f t="shared" si="0"/>
        <v>28.032</v>
      </c>
      <c r="H31" s="7">
        <v>0.7</v>
      </c>
      <c r="I31" s="7">
        <v>10</v>
      </c>
      <c r="J31" s="7">
        <v>0</v>
      </c>
      <c r="K31" s="7">
        <f t="shared" si="1"/>
        <v>5.35</v>
      </c>
      <c r="L31" s="7">
        <v>0</v>
      </c>
      <c r="M31" s="79">
        <v>5</v>
      </c>
      <c r="N31" s="7">
        <v>0</v>
      </c>
      <c r="O31" s="13">
        <f t="shared" si="2"/>
        <v>1</v>
      </c>
      <c r="P31" s="13">
        <f t="shared" si="3"/>
        <v>34.382</v>
      </c>
      <c r="Q31" s="7" t="s">
        <v>94</v>
      </c>
    </row>
    <row r="32" s="1" customFormat="1" ht="14.25" spans="1:17">
      <c r="A32" s="12" t="s">
        <v>103</v>
      </c>
      <c r="B32" s="12" t="s">
        <v>104</v>
      </c>
      <c r="C32" s="12" t="s">
        <v>105</v>
      </c>
      <c r="D32" s="7">
        <v>50</v>
      </c>
      <c r="E32" s="7">
        <v>10</v>
      </c>
      <c r="F32" s="7">
        <v>50</v>
      </c>
      <c r="G32" s="13">
        <f t="shared" si="0"/>
        <v>29.466</v>
      </c>
      <c r="H32" s="17">
        <v>0.4</v>
      </c>
      <c r="I32" s="17">
        <v>5</v>
      </c>
      <c r="J32" s="7">
        <v>0</v>
      </c>
      <c r="K32" s="7">
        <f t="shared" si="1"/>
        <v>2.7</v>
      </c>
      <c r="L32" s="17">
        <v>10</v>
      </c>
      <c r="M32" s="17">
        <v>0</v>
      </c>
      <c r="N32" s="17">
        <v>0</v>
      </c>
      <c r="O32" s="13">
        <f t="shared" si="2"/>
        <v>2</v>
      </c>
      <c r="P32" s="13">
        <f t="shared" si="3"/>
        <v>34.166</v>
      </c>
      <c r="Q32" s="7" t="s">
        <v>94</v>
      </c>
    </row>
    <row r="33" s="1" customFormat="1" ht="14.25" spans="1:17">
      <c r="A33" s="12" t="s">
        <v>106</v>
      </c>
      <c r="B33" s="12" t="s">
        <v>107</v>
      </c>
      <c r="C33" s="12" t="s">
        <v>108</v>
      </c>
      <c r="D33" s="7">
        <v>50</v>
      </c>
      <c r="E33" s="7">
        <v>10</v>
      </c>
      <c r="F33" s="7">
        <v>50</v>
      </c>
      <c r="G33" s="13">
        <f t="shared" si="0"/>
        <v>30.534</v>
      </c>
      <c r="H33" s="7">
        <v>0.7</v>
      </c>
      <c r="I33" s="7">
        <v>0</v>
      </c>
      <c r="J33" s="7">
        <v>0</v>
      </c>
      <c r="K33" s="7">
        <f t="shared" si="1"/>
        <v>0.35</v>
      </c>
      <c r="L33" s="7">
        <v>16</v>
      </c>
      <c r="M33" s="79">
        <v>0</v>
      </c>
      <c r="N33" s="7">
        <v>0</v>
      </c>
      <c r="O33" s="13">
        <f t="shared" si="2"/>
        <v>3.2</v>
      </c>
      <c r="P33" s="13">
        <f t="shared" si="3"/>
        <v>34.084</v>
      </c>
      <c r="Q33" s="7" t="s">
        <v>94</v>
      </c>
    </row>
    <row r="34" s="1" customFormat="1" ht="14.25" spans="1:17">
      <c r="A34" s="12" t="s">
        <v>109</v>
      </c>
      <c r="B34" s="12" t="s">
        <v>110</v>
      </c>
      <c r="C34" s="12" t="s">
        <v>111</v>
      </c>
      <c r="D34" s="7">
        <v>50</v>
      </c>
      <c r="E34" s="7">
        <v>10</v>
      </c>
      <c r="F34" s="7">
        <v>50</v>
      </c>
      <c r="G34" s="13">
        <f t="shared" si="0"/>
        <v>29.625</v>
      </c>
      <c r="H34" s="7">
        <v>0.8</v>
      </c>
      <c r="I34" s="7">
        <v>0</v>
      </c>
      <c r="J34" s="7">
        <v>0</v>
      </c>
      <c r="K34" s="7">
        <f t="shared" si="1"/>
        <v>0.4</v>
      </c>
      <c r="L34" s="7">
        <v>10</v>
      </c>
      <c r="M34" s="79">
        <v>10</v>
      </c>
      <c r="N34" s="7">
        <v>0</v>
      </c>
      <c r="O34" s="13">
        <f t="shared" si="2"/>
        <v>4</v>
      </c>
      <c r="P34" s="13">
        <f t="shared" si="3"/>
        <v>34.025</v>
      </c>
      <c r="Q34" s="7" t="s">
        <v>94</v>
      </c>
    </row>
    <row r="35" s="1" customFormat="1" ht="14.25" spans="1:17">
      <c r="A35" s="12" t="s">
        <v>112</v>
      </c>
      <c r="B35" s="12" t="s">
        <v>113</v>
      </c>
      <c r="C35" s="12" t="s">
        <v>114</v>
      </c>
      <c r="D35" s="7">
        <v>50</v>
      </c>
      <c r="E35" s="7">
        <v>10</v>
      </c>
      <c r="F35" s="7">
        <v>50</v>
      </c>
      <c r="G35" s="13">
        <f t="shared" si="0"/>
        <v>29.754</v>
      </c>
      <c r="H35" s="7">
        <v>0</v>
      </c>
      <c r="I35" s="7">
        <v>0</v>
      </c>
      <c r="J35" s="7">
        <v>0</v>
      </c>
      <c r="K35" s="7">
        <f t="shared" si="1"/>
        <v>0</v>
      </c>
      <c r="L35" s="17">
        <v>10</v>
      </c>
      <c r="M35" s="17">
        <v>10</v>
      </c>
      <c r="N35" s="17">
        <v>0</v>
      </c>
      <c r="O35" s="13">
        <f t="shared" si="2"/>
        <v>4</v>
      </c>
      <c r="P35" s="13">
        <f t="shared" si="3"/>
        <v>33.754</v>
      </c>
      <c r="Q35" s="7"/>
    </row>
    <row r="36" s="1" customFormat="1" ht="14.25" spans="1:17">
      <c r="A36" s="12" t="s">
        <v>115</v>
      </c>
      <c r="B36" s="12" t="s">
        <v>116</v>
      </c>
      <c r="C36" s="12" t="s">
        <v>117</v>
      </c>
      <c r="D36" s="7">
        <v>50</v>
      </c>
      <c r="E36" s="7">
        <v>10</v>
      </c>
      <c r="F36" s="7">
        <v>50</v>
      </c>
      <c r="G36" s="13">
        <f t="shared" si="0"/>
        <v>30.432</v>
      </c>
      <c r="H36" s="7">
        <v>0</v>
      </c>
      <c r="I36" s="7">
        <v>4</v>
      </c>
      <c r="J36" s="7">
        <v>0</v>
      </c>
      <c r="K36" s="7">
        <f t="shared" si="1"/>
        <v>2</v>
      </c>
      <c r="L36" s="7">
        <v>6</v>
      </c>
      <c r="M36" s="79"/>
      <c r="N36" s="7">
        <v>0</v>
      </c>
      <c r="O36" s="13">
        <f t="shared" si="2"/>
        <v>1.2</v>
      </c>
      <c r="P36" s="13">
        <f t="shared" si="3"/>
        <v>33.632</v>
      </c>
      <c r="Q36" s="7"/>
    </row>
    <row r="37" s="1" customFormat="1" ht="14.25" spans="1:17">
      <c r="A37" s="12" t="s">
        <v>118</v>
      </c>
      <c r="B37" s="12" t="s">
        <v>119</v>
      </c>
      <c r="C37" s="12" t="s">
        <v>120</v>
      </c>
      <c r="D37" s="7">
        <v>50</v>
      </c>
      <c r="E37" s="7">
        <v>10</v>
      </c>
      <c r="F37" s="7">
        <v>50</v>
      </c>
      <c r="G37" s="13">
        <f t="shared" si="0"/>
        <v>29.265</v>
      </c>
      <c r="H37" s="7">
        <v>0</v>
      </c>
      <c r="I37" s="7">
        <v>5</v>
      </c>
      <c r="J37" s="7">
        <v>0</v>
      </c>
      <c r="K37" s="7">
        <f t="shared" si="1"/>
        <v>2.5</v>
      </c>
      <c r="L37" s="7">
        <v>0</v>
      </c>
      <c r="M37" s="79">
        <v>0</v>
      </c>
      <c r="N37" s="7">
        <v>0</v>
      </c>
      <c r="O37" s="13">
        <f t="shared" si="2"/>
        <v>0</v>
      </c>
      <c r="P37" s="13">
        <f t="shared" si="3"/>
        <v>31.765</v>
      </c>
      <c r="Q37" s="7"/>
    </row>
    <row r="38" s="1" customFormat="1" ht="14.25" spans="1:17">
      <c r="A38" s="12" t="s">
        <v>121</v>
      </c>
      <c r="B38" s="12" t="s">
        <v>122</v>
      </c>
      <c r="C38" s="12" t="s">
        <v>123</v>
      </c>
      <c r="D38" s="7">
        <v>50</v>
      </c>
      <c r="E38" s="7">
        <v>10</v>
      </c>
      <c r="F38" s="7">
        <v>50</v>
      </c>
      <c r="G38" s="13">
        <f t="shared" si="0"/>
        <v>29.067</v>
      </c>
      <c r="H38" s="7">
        <v>0.5</v>
      </c>
      <c r="I38" s="7">
        <v>0</v>
      </c>
      <c r="J38" s="7">
        <v>0</v>
      </c>
      <c r="K38" s="7">
        <f t="shared" si="1"/>
        <v>0.25</v>
      </c>
      <c r="L38" s="7">
        <v>10</v>
      </c>
      <c r="M38" s="79">
        <v>0</v>
      </c>
      <c r="N38" s="7">
        <v>0</v>
      </c>
      <c r="O38" s="13">
        <f t="shared" si="2"/>
        <v>2</v>
      </c>
      <c r="P38" s="13">
        <f t="shared" si="3"/>
        <v>31.317</v>
      </c>
      <c r="Q38" s="7"/>
    </row>
    <row r="39" s="1" customFormat="1" ht="14.25" spans="1:17">
      <c r="A39" s="12" t="s">
        <v>124</v>
      </c>
      <c r="B39" s="12" t="s">
        <v>125</v>
      </c>
      <c r="C39" s="12" t="s">
        <v>126</v>
      </c>
      <c r="D39" s="7">
        <v>50</v>
      </c>
      <c r="E39" s="7">
        <v>10</v>
      </c>
      <c r="F39" s="7">
        <v>50</v>
      </c>
      <c r="G39" s="13">
        <f t="shared" si="0"/>
        <v>29.634</v>
      </c>
      <c r="H39" s="7">
        <v>3</v>
      </c>
      <c r="I39" s="7">
        <v>0</v>
      </c>
      <c r="J39" s="7">
        <v>0</v>
      </c>
      <c r="K39" s="7">
        <f t="shared" si="1"/>
        <v>1.5</v>
      </c>
      <c r="L39" s="7">
        <v>0</v>
      </c>
      <c r="M39" s="79">
        <v>0</v>
      </c>
      <c r="N39" s="7">
        <v>0</v>
      </c>
      <c r="O39" s="13">
        <f t="shared" si="2"/>
        <v>0</v>
      </c>
      <c r="P39" s="13">
        <f t="shared" si="3"/>
        <v>31.134</v>
      </c>
      <c r="Q39" s="7"/>
    </row>
    <row r="40" s="1" customFormat="1" ht="14.25" spans="1:17">
      <c r="A40" s="12" t="s">
        <v>127</v>
      </c>
      <c r="B40" s="12" t="s">
        <v>128</v>
      </c>
      <c r="C40" s="12" t="s">
        <v>129</v>
      </c>
      <c r="D40" s="7">
        <v>50</v>
      </c>
      <c r="E40" s="7">
        <v>10</v>
      </c>
      <c r="F40" s="7">
        <v>50</v>
      </c>
      <c r="G40" s="13">
        <f t="shared" si="0"/>
        <v>29.775</v>
      </c>
      <c r="H40" s="7">
        <v>0</v>
      </c>
      <c r="I40" s="7">
        <v>0</v>
      </c>
      <c r="J40" s="7">
        <v>0</v>
      </c>
      <c r="K40" s="7">
        <f t="shared" si="1"/>
        <v>0</v>
      </c>
      <c r="L40" s="7">
        <v>0</v>
      </c>
      <c r="M40" s="79">
        <v>0</v>
      </c>
      <c r="N40" s="7">
        <v>0</v>
      </c>
      <c r="O40" s="13">
        <f t="shared" si="2"/>
        <v>0</v>
      </c>
      <c r="P40" s="13">
        <f t="shared" si="3"/>
        <v>29.775</v>
      </c>
      <c r="Q40" s="17"/>
    </row>
    <row r="41" s="1" customFormat="1" ht="14.25" spans="1:17">
      <c r="A41" s="12" t="s">
        <v>130</v>
      </c>
      <c r="B41" s="12" t="s">
        <v>131</v>
      </c>
      <c r="C41" s="12" t="s">
        <v>132</v>
      </c>
      <c r="D41" s="7">
        <v>50</v>
      </c>
      <c r="E41" s="7">
        <v>10</v>
      </c>
      <c r="F41" s="7">
        <v>45</v>
      </c>
      <c r="G41" s="13">
        <f t="shared" si="0"/>
        <v>28.338</v>
      </c>
      <c r="H41" s="7">
        <v>0</v>
      </c>
      <c r="I41" s="7">
        <v>0</v>
      </c>
      <c r="J41" s="7">
        <v>0</v>
      </c>
      <c r="K41" s="7">
        <f t="shared" si="1"/>
        <v>0</v>
      </c>
      <c r="L41" s="7">
        <v>0</v>
      </c>
      <c r="M41" s="79">
        <v>0</v>
      </c>
      <c r="N41" s="7">
        <v>0</v>
      </c>
      <c r="O41" s="13">
        <f t="shared" si="2"/>
        <v>0</v>
      </c>
      <c r="P41" s="13">
        <f t="shared" si="3"/>
        <v>28.338</v>
      </c>
      <c r="Q41" s="7"/>
    </row>
    <row r="42" s="64" customFormat="1" ht="14.25" spans="4:17">
      <c r="D42" s="2"/>
      <c r="E42" s="2"/>
      <c r="F42" s="2"/>
      <c r="G42" s="66"/>
      <c r="H42" s="85"/>
      <c r="I42" s="85"/>
      <c r="J42" s="85"/>
      <c r="K42" s="91"/>
      <c r="L42" s="85"/>
      <c r="M42" s="85"/>
      <c r="N42" s="85"/>
      <c r="O42" s="92"/>
      <c r="P42" s="93"/>
      <c r="Q42" s="85"/>
    </row>
  </sheetData>
  <mergeCells count="11">
    <mergeCell ref="A1:Q1"/>
    <mergeCell ref="C2:F2"/>
    <mergeCell ref="H2:J2"/>
    <mergeCell ref="L2:N2"/>
    <mergeCell ref="A2:A3"/>
    <mergeCell ref="B2:B3"/>
    <mergeCell ref="G2:G3"/>
    <mergeCell ref="K2:K3"/>
    <mergeCell ref="O2:O3"/>
    <mergeCell ref="P2:P3"/>
    <mergeCell ref="Q2:Q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workbookViewId="0">
      <selection activeCell="G14" sqref="G14"/>
    </sheetView>
  </sheetViews>
  <sheetFormatPr defaultColWidth="9" defaultRowHeight="13.5"/>
  <cols>
    <col min="1" max="1" width="9" style="64"/>
    <col min="2" max="2" width="10.125" style="65" customWidth="1"/>
    <col min="3" max="3" width="9.375" style="64"/>
    <col min="4" max="4" width="10.875" style="1" customWidth="1"/>
    <col min="5" max="7" width="5.625" style="2" customWidth="1"/>
    <col min="8" max="8" width="5.625" style="66" customWidth="1"/>
    <col min="9" max="16" width="5.625" style="2" customWidth="1"/>
    <col min="17" max="17" width="10.5" style="67" customWidth="1"/>
    <col min="18" max="18" width="5.625" style="64" customWidth="1"/>
    <col min="19" max="19" width="6.875" style="64" customWidth="1"/>
    <col min="20" max="16384" width="9" style="64"/>
  </cols>
  <sheetData>
    <row r="1" s="64" customFormat="1" ht="33.95" customHeight="1" spans="1:19">
      <c r="A1" s="68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69"/>
      <c r="S1" s="71"/>
    </row>
    <row r="2" s="64" customFormat="1" spans="1:19">
      <c r="A2" s="7" t="s">
        <v>1</v>
      </c>
      <c r="B2" s="8" t="s">
        <v>134</v>
      </c>
      <c r="C2" s="7" t="s">
        <v>2</v>
      </c>
      <c r="D2" s="7" t="s">
        <v>3</v>
      </c>
      <c r="E2" s="7"/>
      <c r="F2" s="7"/>
      <c r="G2" s="7"/>
      <c r="H2" s="9" t="s">
        <v>3</v>
      </c>
      <c r="I2" s="7" t="s">
        <v>4</v>
      </c>
      <c r="J2" s="7"/>
      <c r="K2" s="7"/>
      <c r="L2" s="9" t="s">
        <v>4</v>
      </c>
      <c r="M2" s="8" t="s">
        <v>5</v>
      </c>
      <c r="N2" s="8"/>
      <c r="O2" s="8"/>
      <c r="P2" s="9" t="s">
        <v>5</v>
      </c>
      <c r="Q2" s="29" t="s">
        <v>6</v>
      </c>
      <c r="R2" s="8" t="s">
        <v>7</v>
      </c>
      <c r="S2" s="72" t="s">
        <v>135</v>
      </c>
    </row>
    <row r="3" s="64" customFormat="1" ht="40.5" spans="1:19">
      <c r="A3" s="7"/>
      <c r="B3" s="8"/>
      <c r="C3" s="7"/>
      <c r="D3" s="8" t="s">
        <v>8</v>
      </c>
      <c r="E3" s="8" t="s">
        <v>9</v>
      </c>
      <c r="F3" s="8" t="s">
        <v>10</v>
      </c>
      <c r="G3" s="8" t="s">
        <v>11</v>
      </c>
      <c r="H3" s="9"/>
      <c r="I3" s="8" t="s">
        <v>12</v>
      </c>
      <c r="J3" s="8" t="s">
        <v>13</v>
      </c>
      <c r="K3" s="8" t="s">
        <v>14</v>
      </c>
      <c r="L3" s="9"/>
      <c r="M3" s="8" t="s">
        <v>15</v>
      </c>
      <c r="N3" s="8" t="s">
        <v>16</v>
      </c>
      <c r="O3" s="8" t="s">
        <v>17</v>
      </c>
      <c r="P3" s="9"/>
      <c r="Q3" s="29"/>
      <c r="R3" s="8"/>
      <c r="S3" s="5"/>
    </row>
    <row r="4" s="64" customFormat="1" ht="25" customHeight="1" spans="1:19">
      <c r="A4" s="7" t="s">
        <v>136</v>
      </c>
      <c r="B4" s="8" t="s">
        <v>137</v>
      </c>
      <c r="C4" s="7">
        <v>81820430</v>
      </c>
      <c r="D4" s="7">
        <v>92.0769230769231</v>
      </c>
      <c r="E4" s="7">
        <v>50</v>
      </c>
      <c r="F4" s="7">
        <v>10</v>
      </c>
      <c r="G4" s="7">
        <v>50</v>
      </c>
      <c r="H4" s="13">
        <f t="shared" ref="H4:H11" si="0">(D4*0.8+E4*0.2+G4*0.2)*0.3</f>
        <v>28.0984615384615</v>
      </c>
      <c r="I4" s="7"/>
      <c r="J4" s="7"/>
      <c r="K4" s="7"/>
      <c r="L4" s="13"/>
      <c r="M4" s="7"/>
      <c r="N4" s="7"/>
      <c r="O4" s="7"/>
      <c r="P4" s="13"/>
      <c r="Q4" s="62">
        <f t="shared" ref="Q4:Q11" si="1">H4+L4+P4</f>
        <v>28.0984615384615</v>
      </c>
      <c r="R4" s="73" t="s">
        <v>21</v>
      </c>
      <c r="S4" s="74" t="s">
        <v>138</v>
      </c>
    </row>
    <row r="5" s="64" customFormat="1" ht="32" customHeight="1" spans="1:19">
      <c r="A5" s="7" t="s">
        <v>139</v>
      </c>
      <c r="B5" s="8" t="s">
        <v>137</v>
      </c>
      <c r="C5" s="7">
        <v>81820431</v>
      </c>
      <c r="D5" s="7">
        <v>89.8076923076923</v>
      </c>
      <c r="E5" s="7">
        <v>50</v>
      </c>
      <c r="F5" s="7">
        <v>10</v>
      </c>
      <c r="G5" s="7">
        <v>50</v>
      </c>
      <c r="H5" s="13">
        <f t="shared" si="0"/>
        <v>27.5538461538462</v>
      </c>
      <c r="I5" s="7"/>
      <c r="J5" s="7"/>
      <c r="K5" s="7"/>
      <c r="L5" s="13"/>
      <c r="M5" s="7"/>
      <c r="N5" s="7"/>
      <c r="O5" s="7"/>
      <c r="P5" s="13"/>
      <c r="Q5" s="62">
        <f t="shared" si="1"/>
        <v>27.5538461538462</v>
      </c>
      <c r="R5" s="73" t="s">
        <v>21</v>
      </c>
      <c r="S5" s="74" t="s">
        <v>140</v>
      </c>
    </row>
    <row r="6" s="64" customFormat="1" ht="25" customHeight="1" spans="1:19">
      <c r="A6" s="7" t="s">
        <v>141</v>
      </c>
      <c r="B6" s="8" t="s">
        <v>142</v>
      </c>
      <c r="C6" s="7">
        <v>81820124</v>
      </c>
      <c r="D6" s="7">
        <v>86.7666666666667</v>
      </c>
      <c r="E6" s="7">
        <v>50</v>
      </c>
      <c r="F6" s="7">
        <v>12</v>
      </c>
      <c r="G6" s="7">
        <v>50</v>
      </c>
      <c r="H6" s="13">
        <f t="shared" si="0"/>
        <v>26.824</v>
      </c>
      <c r="I6" s="7">
        <v>3.6</v>
      </c>
      <c r="J6" s="7">
        <v>30</v>
      </c>
      <c r="K6" s="7">
        <v>0</v>
      </c>
      <c r="L6" s="13">
        <f t="shared" ref="L6:L11" si="2">(I6+J6+K6)*0.5</f>
        <v>16.8</v>
      </c>
      <c r="M6" s="7">
        <v>34</v>
      </c>
      <c r="N6" s="7">
        <v>10</v>
      </c>
      <c r="O6" s="7">
        <v>0</v>
      </c>
      <c r="P6" s="13">
        <f t="shared" ref="P6:P11" si="3">(M6+N6+O6)*0.2</f>
        <v>8.8</v>
      </c>
      <c r="Q6" s="62">
        <f t="shared" si="1"/>
        <v>52.424</v>
      </c>
      <c r="R6" s="73" t="s">
        <v>31</v>
      </c>
      <c r="S6" s="73"/>
    </row>
    <row r="7" s="64" customFormat="1" ht="25" customHeight="1" spans="1:19">
      <c r="A7" s="7" t="s">
        <v>143</v>
      </c>
      <c r="B7" s="8" t="s">
        <v>144</v>
      </c>
      <c r="C7" s="7">
        <v>81820151</v>
      </c>
      <c r="D7" s="7">
        <v>92.7307692307692</v>
      </c>
      <c r="E7" s="7">
        <v>50</v>
      </c>
      <c r="F7" s="7">
        <v>15</v>
      </c>
      <c r="G7" s="7">
        <v>50</v>
      </c>
      <c r="H7" s="13">
        <f t="shared" si="0"/>
        <v>28.2553846153846</v>
      </c>
      <c r="I7" s="7">
        <v>2.75</v>
      </c>
      <c r="J7" s="7">
        <v>10</v>
      </c>
      <c r="K7" s="7">
        <v>0</v>
      </c>
      <c r="L7" s="13">
        <f t="shared" si="2"/>
        <v>6.375</v>
      </c>
      <c r="M7" s="7">
        <v>50</v>
      </c>
      <c r="N7" s="7">
        <v>20</v>
      </c>
      <c r="O7" s="7">
        <v>0</v>
      </c>
      <c r="P7" s="13">
        <f t="shared" si="3"/>
        <v>14</v>
      </c>
      <c r="Q7" s="62">
        <f t="shared" si="1"/>
        <v>48.6303846153846</v>
      </c>
      <c r="R7" s="73" t="s">
        <v>31</v>
      </c>
      <c r="S7" s="73"/>
    </row>
    <row r="8" s="64" customFormat="1" ht="25" customHeight="1" spans="1:19">
      <c r="A8" s="7" t="s">
        <v>145</v>
      </c>
      <c r="B8" s="8" t="s">
        <v>146</v>
      </c>
      <c r="C8" s="7">
        <v>81820135</v>
      </c>
      <c r="D8" s="7">
        <v>88.3448275862069</v>
      </c>
      <c r="E8" s="7">
        <v>50</v>
      </c>
      <c r="F8" s="7">
        <v>11</v>
      </c>
      <c r="G8" s="7">
        <v>50</v>
      </c>
      <c r="H8" s="13">
        <f t="shared" si="0"/>
        <v>27.2027586206897</v>
      </c>
      <c r="I8" s="7">
        <v>5</v>
      </c>
      <c r="J8" s="7">
        <v>10</v>
      </c>
      <c r="K8" s="7">
        <v>0</v>
      </c>
      <c r="L8" s="13">
        <f t="shared" si="2"/>
        <v>7.5</v>
      </c>
      <c r="M8" s="7">
        <v>50</v>
      </c>
      <c r="N8" s="7">
        <v>10</v>
      </c>
      <c r="O8" s="7">
        <v>0</v>
      </c>
      <c r="P8" s="13">
        <f t="shared" si="3"/>
        <v>12</v>
      </c>
      <c r="Q8" s="62">
        <f t="shared" si="1"/>
        <v>46.7027586206897</v>
      </c>
      <c r="R8" s="73" t="s">
        <v>31</v>
      </c>
      <c r="S8" s="73"/>
    </row>
    <row r="9" s="64" customFormat="1" ht="25" customHeight="1" spans="1:19">
      <c r="A9" s="7" t="s">
        <v>147</v>
      </c>
      <c r="B9" s="8" t="s">
        <v>146</v>
      </c>
      <c r="C9" s="7">
        <v>81820132</v>
      </c>
      <c r="D9" s="7">
        <v>85.8620689655172</v>
      </c>
      <c r="E9" s="7">
        <v>50</v>
      </c>
      <c r="F9" s="7">
        <v>11</v>
      </c>
      <c r="G9" s="7">
        <v>50</v>
      </c>
      <c r="H9" s="13">
        <f t="shared" si="0"/>
        <v>26.6068965517241</v>
      </c>
      <c r="I9" s="7">
        <v>12.715</v>
      </c>
      <c r="J9" s="7">
        <v>20</v>
      </c>
      <c r="K9" s="7">
        <v>0</v>
      </c>
      <c r="L9" s="13">
        <f t="shared" si="2"/>
        <v>16.3575</v>
      </c>
      <c r="M9" s="7">
        <v>10</v>
      </c>
      <c r="N9" s="7">
        <v>0</v>
      </c>
      <c r="O9" s="7">
        <v>0</v>
      </c>
      <c r="P9" s="13">
        <f t="shared" si="3"/>
        <v>2</v>
      </c>
      <c r="Q9" s="62">
        <f t="shared" si="1"/>
        <v>44.9643965517241</v>
      </c>
      <c r="R9" s="73" t="s">
        <v>43</v>
      </c>
      <c r="S9" s="73"/>
    </row>
    <row r="10" s="64" customFormat="1" ht="25" customHeight="1" spans="1:19">
      <c r="A10" s="7" t="s">
        <v>148</v>
      </c>
      <c r="B10" s="8" t="s">
        <v>146</v>
      </c>
      <c r="C10" s="7">
        <v>81820145</v>
      </c>
      <c r="D10" s="7">
        <v>87.448275862069</v>
      </c>
      <c r="E10" s="7">
        <v>50</v>
      </c>
      <c r="F10" s="7">
        <v>12</v>
      </c>
      <c r="G10" s="7">
        <v>50</v>
      </c>
      <c r="H10" s="13">
        <f t="shared" si="0"/>
        <v>26.9875862068966</v>
      </c>
      <c r="I10" s="7">
        <v>0.6</v>
      </c>
      <c r="J10" s="7">
        <v>0</v>
      </c>
      <c r="K10" s="7">
        <v>0</v>
      </c>
      <c r="L10" s="13">
        <f t="shared" si="2"/>
        <v>0.3</v>
      </c>
      <c r="M10" s="7">
        <v>50</v>
      </c>
      <c r="N10" s="7">
        <v>30</v>
      </c>
      <c r="O10" s="7">
        <v>0</v>
      </c>
      <c r="P10" s="13">
        <f t="shared" si="3"/>
        <v>16</v>
      </c>
      <c r="Q10" s="62">
        <f t="shared" si="1"/>
        <v>43.2875862068966</v>
      </c>
      <c r="R10" s="73" t="s">
        <v>43</v>
      </c>
      <c r="S10" s="73"/>
    </row>
    <row r="11" s="64" customFormat="1" ht="25" customHeight="1" spans="1:19">
      <c r="A11" s="7" t="s">
        <v>149</v>
      </c>
      <c r="B11" s="8" t="s">
        <v>146</v>
      </c>
      <c r="C11" s="7">
        <v>81820130</v>
      </c>
      <c r="D11" s="7">
        <v>89.6206896551724</v>
      </c>
      <c r="E11" s="7">
        <v>50</v>
      </c>
      <c r="F11" s="7">
        <v>15</v>
      </c>
      <c r="G11" s="7">
        <v>50</v>
      </c>
      <c r="H11" s="13">
        <f t="shared" si="0"/>
        <v>27.5089655172414</v>
      </c>
      <c r="I11" s="17">
        <v>11.25</v>
      </c>
      <c r="J11" s="17">
        <v>0</v>
      </c>
      <c r="K11" s="17">
        <v>0</v>
      </c>
      <c r="L11" s="13">
        <f t="shared" si="2"/>
        <v>5.625</v>
      </c>
      <c r="M11" s="17">
        <v>50</v>
      </c>
      <c r="N11" s="17">
        <v>0</v>
      </c>
      <c r="O11" s="7">
        <v>0</v>
      </c>
      <c r="P11" s="13">
        <f t="shared" si="3"/>
        <v>10</v>
      </c>
      <c r="Q11" s="62">
        <f t="shared" si="1"/>
        <v>43.1339655172414</v>
      </c>
      <c r="R11" s="73" t="s">
        <v>43</v>
      </c>
      <c r="S11" s="73"/>
    </row>
    <row r="12" s="64" customFormat="1" ht="25" customHeight="1" spans="1:19">
      <c r="A12" s="7" t="s">
        <v>150</v>
      </c>
      <c r="B12" s="8" t="s">
        <v>146</v>
      </c>
      <c r="C12" s="7">
        <v>81820138</v>
      </c>
      <c r="D12" s="7">
        <v>85</v>
      </c>
      <c r="E12" s="7">
        <v>50</v>
      </c>
      <c r="F12" s="7">
        <v>11</v>
      </c>
      <c r="G12" s="7">
        <v>50</v>
      </c>
      <c r="H12" s="13">
        <f t="shared" ref="H4:H36" si="4">(D12*0.8+E12*0.2+G12*0.2)*0.3</f>
        <v>26.4</v>
      </c>
      <c r="I12" s="7">
        <v>7.286</v>
      </c>
      <c r="J12" s="7">
        <v>20</v>
      </c>
      <c r="K12" s="7">
        <v>0</v>
      </c>
      <c r="L12" s="13">
        <f t="shared" ref="L12:L36" si="5">(I12+J12+K12)*0.5</f>
        <v>13.643</v>
      </c>
      <c r="M12" s="7">
        <v>10</v>
      </c>
      <c r="N12" s="7">
        <v>0</v>
      </c>
      <c r="O12" s="7">
        <v>0</v>
      </c>
      <c r="P12" s="13">
        <f t="shared" ref="P12:P36" si="6">(M12+N12+O12)*0.2</f>
        <v>2</v>
      </c>
      <c r="Q12" s="62">
        <f t="shared" ref="Q4:Q36" si="7">H12+L12+P12</f>
        <v>42.043</v>
      </c>
      <c r="R12" s="73" t="s">
        <v>21</v>
      </c>
      <c r="S12" s="73"/>
    </row>
    <row r="13" s="64" customFormat="1" ht="25" customHeight="1" spans="1:19">
      <c r="A13" s="7" t="s">
        <v>151</v>
      </c>
      <c r="B13" s="8" t="s">
        <v>146</v>
      </c>
      <c r="C13" s="7">
        <v>81820136</v>
      </c>
      <c r="D13" s="7">
        <v>86.3793103448276</v>
      </c>
      <c r="E13" s="7">
        <v>50</v>
      </c>
      <c r="F13" s="7">
        <v>12</v>
      </c>
      <c r="G13" s="7">
        <v>50</v>
      </c>
      <c r="H13" s="13">
        <f t="shared" si="4"/>
        <v>26.7310344827586</v>
      </c>
      <c r="I13" s="7">
        <v>0</v>
      </c>
      <c r="J13" s="7">
        <v>15</v>
      </c>
      <c r="K13" s="7">
        <v>0</v>
      </c>
      <c r="L13" s="13">
        <f t="shared" si="5"/>
        <v>7.5</v>
      </c>
      <c r="M13" s="7">
        <v>34</v>
      </c>
      <c r="N13" s="7">
        <v>5</v>
      </c>
      <c r="O13" s="7">
        <v>0</v>
      </c>
      <c r="P13" s="13">
        <f t="shared" si="6"/>
        <v>7.8</v>
      </c>
      <c r="Q13" s="62">
        <f t="shared" si="7"/>
        <v>42.0310344827586</v>
      </c>
      <c r="R13" s="73" t="s">
        <v>21</v>
      </c>
      <c r="S13" s="73"/>
    </row>
    <row r="14" s="64" customFormat="1" ht="25" customHeight="1" spans="1:19">
      <c r="A14" s="7" t="s">
        <v>152</v>
      </c>
      <c r="B14" s="8" t="s">
        <v>146</v>
      </c>
      <c r="C14" s="7">
        <v>81820134</v>
      </c>
      <c r="D14" s="7">
        <v>90.6551724137931</v>
      </c>
      <c r="E14" s="7">
        <v>50</v>
      </c>
      <c r="F14" s="7">
        <v>14</v>
      </c>
      <c r="G14" s="7">
        <v>50</v>
      </c>
      <c r="H14" s="13">
        <f t="shared" si="4"/>
        <v>27.7572413793103</v>
      </c>
      <c r="I14" s="7">
        <v>3.6</v>
      </c>
      <c r="J14" s="7">
        <v>0</v>
      </c>
      <c r="K14" s="7">
        <v>0</v>
      </c>
      <c r="L14" s="13">
        <f t="shared" si="5"/>
        <v>1.8</v>
      </c>
      <c r="M14" s="7">
        <v>50</v>
      </c>
      <c r="N14" s="7">
        <v>10</v>
      </c>
      <c r="O14" s="7">
        <v>0</v>
      </c>
      <c r="P14" s="13">
        <f t="shared" si="6"/>
        <v>12</v>
      </c>
      <c r="Q14" s="62">
        <f t="shared" si="7"/>
        <v>41.5572413793103</v>
      </c>
      <c r="R14" s="73" t="s">
        <v>21</v>
      </c>
      <c r="S14" s="73"/>
    </row>
    <row r="15" s="64" customFormat="1" ht="25" customHeight="1" spans="1:19">
      <c r="A15" s="7" t="s">
        <v>153</v>
      </c>
      <c r="B15" s="8" t="s">
        <v>142</v>
      </c>
      <c r="C15" s="7">
        <v>81820123</v>
      </c>
      <c r="D15" s="7">
        <v>88.1428571428571</v>
      </c>
      <c r="E15" s="7">
        <v>50</v>
      </c>
      <c r="F15" s="7">
        <v>12</v>
      </c>
      <c r="G15" s="7">
        <v>50</v>
      </c>
      <c r="H15" s="13">
        <f t="shared" si="4"/>
        <v>27.1542857142857</v>
      </c>
      <c r="I15" s="7">
        <v>9.9</v>
      </c>
      <c r="J15" s="7">
        <v>0</v>
      </c>
      <c r="K15" s="7">
        <v>0</v>
      </c>
      <c r="L15" s="13">
        <f t="shared" si="5"/>
        <v>4.95</v>
      </c>
      <c r="M15" s="7">
        <v>34</v>
      </c>
      <c r="N15" s="7">
        <v>10</v>
      </c>
      <c r="O15" s="7">
        <v>0</v>
      </c>
      <c r="P15" s="13">
        <f t="shared" si="6"/>
        <v>8.8</v>
      </c>
      <c r="Q15" s="62">
        <f t="shared" si="7"/>
        <v>40.9042857142857</v>
      </c>
      <c r="R15" s="73" t="s">
        <v>21</v>
      </c>
      <c r="S15" s="73"/>
    </row>
    <row r="16" s="64" customFormat="1" ht="25" customHeight="1" spans="1:19">
      <c r="A16" s="7" t="s">
        <v>154</v>
      </c>
      <c r="B16" s="8" t="s">
        <v>155</v>
      </c>
      <c r="C16" s="7">
        <v>81820147</v>
      </c>
      <c r="D16" s="7">
        <v>89.2903225806452</v>
      </c>
      <c r="E16" s="7">
        <v>50</v>
      </c>
      <c r="F16" s="7">
        <v>12</v>
      </c>
      <c r="G16" s="7">
        <v>50</v>
      </c>
      <c r="H16" s="13">
        <f t="shared" si="4"/>
        <v>27.4296774193548</v>
      </c>
      <c r="I16" s="7">
        <v>4.6</v>
      </c>
      <c r="J16" s="7">
        <v>0</v>
      </c>
      <c r="K16" s="7">
        <v>0</v>
      </c>
      <c r="L16" s="13">
        <f t="shared" si="5"/>
        <v>2.3</v>
      </c>
      <c r="M16" s="7">
        <v>50</v>
      </c>
      <c r="N16" s="7">
        <v>5</v>
      </c>
      <c r="O16" s="7">
        <v>0</v>
      </c>
      <c r="P16" s="13">
        <f t="shared" si="6"/>
        <v>11</v>
      </c>
      <c r="Q16" s="62">
        <f t="shared" si="7"/>
        <v>40.7296774193549</v>
      </c>
      <c r="R16" s="73" t="s">
        <v>21</v>
      </c>
      <c r="S16" s="73"/>
    </row>
    <row r="17" s="64" customFormat="1" ht="25" customHeight="1" spans="1:19">
      <c r="A17" s="7" t="s">
        <v>156</v>
      </c>
      <c r="B17" s="8" t="s">
        <v>142</v>
      </c>
      <c r="C17" s="7">
        <v>81820127</v>
      </c>
      <c r="D17" s="7">
        <v>87.8076923076923</v>
      </c>
      <c r="E17" s="7">
        <v>50</v>
      </c>
      <c r="F17" s="7">
        <v>11</v>
      </c>
      <c r="G17" s="7">
        <v>50</v>
      </c>
      <c r="H17" s="13">
        <f t="shared" si="4"/>
        <v>27.0738461538462</v>
      </c>
      <c r="I17" s="17">
        <v>3.6</v>
      </c>
      <c r="J17" s="17">
        <v>10</v>
      </c>
      <c r="K17" s="17">
        <v>0</v>
      </c>
      <c r="L17" s="13">
        <f t="shared" si="5"/>
        <v>6.8</v>
      </c>
      <c r="M17" s="17">
        <v>29</v>
      </c>
      <c r="N17" s="17">
        <v>5</v>
      </c>
      <c r="O17" s="7"/>
      <c r="P17" s="13">
        <f t="shared" si="6"/>
        <v>6.8</v>
      </c>
      <c r="Q17" s="62">
        <f t="shared" si="7"/>
        <v>40.6738461538462</v>
      </c>
      <c r="R17" s="73" t="s">
        <v>69</v>
      </c>
      <c r="S17" s="73"/>
    </row>
    <row r="18" s="64" customFormat="1" ht="25" customHeight="1" spans="1:19">
      <c r="A18" s="7" t="s">
        <v>157</v>
      </c>
      <c r="B18" s="8" t="s">
        <v>142</v>
      </c>
      <c r="C18" s="7">
        <v>81820125</v>
      </c>
      <c r="D18" s="7">
        <v>88.2307692307692</v>
      </c>
      <c r="E18" s="7">
        <v>50</v>
      </c>
      <c r="F18" s="7">
        <v>13</v>
      </c>
      <c r="G18" s="7">
        <v>50</v>
      </c>
      <c r="H18" s="13">
        <f t="shared" si="4"/>
        <v>27.1753846153846</v>
      </c>
      <c r="I18" s="7">
        <v>1.8</v>
      </c>
      <c r="J18" s="7">
        <v>10</v>
      </c>
      <c r="K18" s="7">
        <v>0</v>
      </c>
      <c r="L18" s="13">
        <f t="shared" si="5"/>
        <v>5.9</v>
      </c>
      <c r="M18" s="7">
        <v>20</v>
      </c>
      <c r="N18" s="7">
        <v>10</v>
      </c>
      <c r="O18" s="7">
        <v>0</v>
      </c>
      <c r="P18" s="13">
        <f t="shared" si="6"/>
        <v>6</v>
      </c>
      <c r="Q18" s="62">
        <f t="shared" si="7"/>
        <v>39.0753846153846</v>
      </c>
      <c r="R18" s="73" t="s">
        <v>69</v>
      </c>
      <c r="S18" s="73"/>
    </row>
    <row r="19" s="64" customFormat="1" ht="25" customHeight="1" spans="1:19">
      <c r="A19" s="7" t="s">
        <v>158</v>
      </c>
      <c r="B19" s="8" t="s">
        <v>146</v>
      </c>
      <c r="C19" s="7">
        <v>81820141</v>
      </c>
      <c r="D19" s="7">
        <v>89.3448275862069</v>
      </c>
      <c r="E19" s="7">
        <v>50</v>
      </c>
      <c r="F19" s="7">
        <v>14</v>
      </c>
      <c r="G19" s="7">
        <v>50</v>
      </c>
      <c r="H19" s="13">
        <f t="shared" si="4"/>
        <v>27.4427586206897</v>
      </c>
      <c r="I19" s="7">
        <v>3</v>
      </c>
      <c r="J19" s="7">
        <v>0</v>
      </c>
      <c r="K19" s="7">
        <v>0</v>
      </c>
      <c r="L19" s="13">
        <f t="shared" si="5"/>
        <v>1.5</v>
      </c>
      <c r="M19" s="7">
        <v>50</v>
      </c>
      <c r="N19" s="7">
        <v>0</v>
      </c>
      <c r="O19" s="7">
        <v>0</v>
      </c>
      <c r="P19" s="13">
        <f t="shared" si="6"/>
        <v>10</v>
      </c>
      <c r="Q19" s="62">
        <f t="shared" si="7"/>
        <v>38.9427586206897</v>
      </c>
      <c r="R19" s="73" t="s">
        <v>69</v>
      </c>
      <c r="S19" s="73"/>
    </row>
    <row r="20" s="64" customFormat="1" ht="25" customHeight="1" spans="1:19">
      <c r="A20" s="7" t="s">
        <v>159</v>
      </c>
      <c r="B20" s="8" t="s">
        <v>137</v>
      </c>
      <c r="C20" s="7">
        <v>81820432</v>
      </c>
      <c r="D20" s="7">
        <v>87</v>
      </c>
      <c r="E20" s="7">
        <v>50</v>
      </c>
      <c r="F20" s="7">
        <v>10</v>
      </c>
      <c r="G20" s="7">
        <v>50</v>
      </c>
      <c r="H20" s="13">
        <f t="shared" si="4"/>
        <v>26.88</v>
      </c>
      <c r="I20" s="7">
        <v>3</v>
      </c>
      <c r="J20" s="7">
        <v>20</v>
      </c>
      <c r="K20" s="7">
        <v>0</v>
      </c>
      <c r="L20" s="13">
        <f t="shared" si="5"/>
        <v>11.5</v>
      </c>
      <c r="M20" s="7">
        <v>0</v>
      </c>
      <c r="N20" s="7">
        <v>0</v>
      </c>
      <c r="O20" s="7">
        <v>0</v>
      </c>
      <c r="P20" s="13">
        <f t="shared" si="6"/>
        <v>0</v>
      </c>
      <c r="Q20" s="62">
        <f t="shared" si="7"/>
        <v>38.38</v>
      </c>
      <c r="R20" s="73" t="s">
        <v>69</v>
      </c>
      <c r="S20" s="73"/>
    </row>
    <row r="21" s="64" customFormat="1" ht="25" customHeight="1" spans="1:19">
      <c r="A21" s="7" t="s">
        <v>160</v>
      </c>
      <c r="B21" s="8" t="s">
        <v>155</v>
      </c>
      <c r="C21" s="7">
        <v>81820148</v>
      </c>
      <c r="D21" s="7">
        <v>87.0909090909091</v>
      </c>
      <c r="E21" s="7">
        <v>50</v>
      </c>
      <c r="F21" s="7">
        <v>11</v>
      </c>
      <c r="G21" s="7">
        <v>50</v>
      </c>
      <c r="H21" s="13">
        <f t="shared" si="4"/>
        <v>26.9018181818182</v>
      </c>
      <c r="I21" s="7">
        <v>4</v>
      </c>
      <c r="J21" s="7">
        <v>15</v>
      </c>
      <c r="K21" s="7">
        <v>0</v>
      </c>
      <c r="L21" s="13">
        <f t="shared" si="5"/>
        <v>9.5</v>
      </c>
      <c r="M21" s="7">
        <v>2</v>
      </c>
      <c r="N21" s="7">
        <v>0</v>
      </c>
      <c r="O21" s="7">
        <v>0</v>
      </c>
      <c r="P21" s="13">
        <f t="shared" si="6"/>
        <v>0.4</v>
      </c>
      <c r="Q21" s="62">
        <f t="shared" si="7"/>
        <v>36.8018181818182</v>
      </c>
      <c r="R21" s="73" t="s">
        <v>69</v>
      </c>
      <c r="S21" s="73"/>
    </row>
    <row r="22" s="64" customFormat="1" ht="25" customHeight="1" spans="1:19">
      <c r="A22" s="7" t="s">
        <v>161</v>
      </c>
      <c r="B22" s="8" t="s">
        <v>142</v>
      </c>
      <c r="C22" s="7">
        <v>81820126</v>
      </c>
      <c r="D22" s="7">
        <v>89.8928571428571</v>
      </c>
      <c r="E22" s="7">
        <v>50</v>
      </c>
      <c r="F22" s="7">
        <v>12</v>
      </c>
      <c r="G22" s="7">
        <v>50</v>
      </c>
      <c r="H22" s="13">
        <f t="shared" si="4"/>
        <v>27.5742857142857</v>
      </c>
      <c r="I22" s="17">
        <v>0.6</v>
      </c>
      <c r="J22" s="17">
        <v>0</v>
      </c>
      <c r="K22" s="17">
        <v>0</v>
      </c>
      <c r="L22" s="13">
        <f t="shared" si="5"/>
        <v>0.3</v>
      </c>
      <c r="M22" s="17">
        <v>30</v>
      </c>
      <c r="N22" s="17">
        <v>10</v>
      </c>
      <c r="O22" s="7">
        <v>0</v>
      </c>
      <c r="P22" s="13">
        <f t="shared" si="6"/>
        <v>8</v>
      </c>
      <c r="Q22" s="62">
        <f t="shared" si="7"/>
        <v>35.8742857142857</v>
      </c>
      <c r="R22" s="73" t="s">
        <v>69</v>
      </c>
      <c r="S22" s="73"/>
    </row>
    <row r="23" s="64" customFormat="1" ht="25" customHeight="1" spans="1:19">
      <c r="A23" s="7" t="s">
        <v>162</v>
      </c>
      <c r="B23" s="8" t="s">
        <v>137</v>
      </c>
      <c r="C23" s="7">
        <v>81820433</v>
      </c>
      <c r="D23" s="7">
        <v>88.3846153846154</v>
      </c>
      <c r="E23" s="7">
        <v>50</v>
      </c>
      <c r="F23" s="7">
        <v>10</v>
      </c>
      <c r="G23" s="7">
        <v>50</v>
      </c>
      <c r="H23" s="13">
        <f t="shared" si="4"/>
        <v>27.2123076923077</v>
      </c>
      <c r="I23" s="7">
        <v>11.25</v>
      </c>
      <c r="J23" s="7">
        <v>0</v>
      </c>
      <c r="K23" s="7">
        <v>0</v>
      </c>
      <c r="L23" s="13">
        <f t="shared" si="5"/>
        <v>5.625</v>
      </c>
      <c r="M23" s="7">
        <v>12</v>
      </c>
      <c r="N23" s="7">
        <v>0</v>
      </c>
      <c r="O23" s="7">
        <v>0</v>
      </c>
      <c r="P23" s="13">
        <f t="shared" si="6"/>
        <v>2.4</v>
      </c>
      <c r="Q23" s="62">
        <f t="shared" si="7"/>
        <v>35.2373076923077</v>
      </c>
      <c r="R23" s="73" t="s">
        <v>94</v>
      </c>
      <c r="S23" s="73"/>
    </row>
    <row r="24" s="64" customFormat="1" ht="25" customHeight="1" spans="1:19">
      <c r="A24" s="7" t="s">
        <v>163</v>
      </c>
      <c r="B24" s="8" t="s">
        <v>155</v>
      </c>
      <c r="C24" s="7">
        <v>81820146</v>
      </c>
      <c r="D24" s="7">
        <v>86.4838709677419</v>
      </c>
      <c r="E24" s="7">
        <v>50</v>
      </c>
      <c r="F24" s="7">
        <v>9</v>
      </c>
      <c r="G24" s="7">
        <v>45</v>
      </c>
      <c r="H24" s="13">
        <f t="shared" si="4"/>
        <v>26.4561290322581</v>
      </c>
      <c r="I24" s="7">
        <v>0.75</v>
      </c>
      <c r="J24" s="7">
        <v>0</v>
      </c>
      <c r="K24" s="7">
        <v>0</v>
      </c>
      <c r="L24" s="13">
        <f t="shared" si="5"/>
        <v>0.375</v>
      </c>
      <c r="M24" s="7">
        <v>20</v>
      </c>
      <c r="N24" s="7">
        <v>20</v>
      </c>
      <c r="O24" s="7">
        <v>0</v>
      </c>
      <c r="P24" s="13">
        <f t="shared" si="6"/>
        <v>8</v>
      </c>
      <c r="Q24" s="62">
        <f t="shared" si="7"/>
        <v>34.8311290322581</v>
      </c>
      <c r="R24" s="73" t="s">
        <v>94</v>
      </c>
      <c r="S24" s="73"/>
    </row>
    <row r="25" s="64" customFormat="1" ht="25" customHeight="1" spans="1:19">
      <c r="A25" s="7" t="s">
        <v>164</v>
      </c>
      <c r="B25" s="8" t="s">
        <v>142</v>
      </c>
      <c r="C25" s="7">
        <v>81820129</v>
      </c>
      <c r="D25" s="7">
        <v>88.6428571428571</v>
      </c>
      <c r="E25" s="7">
        <v>50</v>
      </c>
      <c r="F25" s="7">
        <v>14</v>
      </c>
      <c r="G25" s="7">
        <v>50</v>
      </c>
      <c r="H25" s="13">
        <f t="shared" si="4"/>
        <v>27.2742857142857</v>
      </c>
      <c r="I25" s="17">
        <v>0.6</v>
      </c>
      <c r="J25" s="17">
        <v>0</v>
      </c>
      <c r="K25" s="17">
        <v>0</v>
      </c>
      <c r="L25" s="13">
        <f t="shared" si="5"/>
        <v>0.3</v>
      </c>
      <c r="M25" s="17">
        <v>30</v>
      </c>
      <c r="N25" s="7">
        <v>5</v>
      </c>
      <c r="O25" s="7">
        <v>0</v>
      </c>
      <c r="P25" s="13">
        <f t="shared" si="6"/>
        <v>7</v>
      </c>
      <c r="Q25" s="62">
        <f t="shared" si="7"/>
        <v>34.5742857142857</v>
      </c>
      <c r="R25" s="73" t="s">
        <v>94</v>
      </c>
      <c r="S25" s="73"/>
    </row>
    <row r="26" s="64" customFormat="1" ht="25" customHeight="1" spans="1:19">
      <c r="A26" s="7" t="s">
        <v>165</v>
      </c>
      <c r="B26" s="8" t="s">
        <v>146</v>
      </c>
      <c r="C26" s="7">
        <v>81820143</v>
      </c>
      <c r="D26" s="7">
        <v>86.5862068965517</v>
      </c>
      <c r="E26" s="7">
        <v>50</v>
      </c>
      <c r="F26" s="7">
        <v>11</v>
      </c>
      <c r="G26" s="7">
        <v>50</v>
      </c>
      <c r="H26" s="13">
        <f t="shared" si="4"/>
        <v>26.7806896551724</v>
      </c>
      <c r="I26" s="7">
        <v>1</v>
      </c>
      <c r="J26" s="7">
        <v>10</v>
      </c>
      <c r="K26" s="7">
        <v>0</v>
      </c>
      <c r="L26" s="13">
        <f t="shared" si="5"/>
        <v>5.5</v>
      </c>
      <c r="M26" s="7">
        <v>2</v>
      </c>
      <c r="N26" s="7">
        <v>0</v>
      </c>
      <c r="O26" s="7">
        <v>3.33</v>
      </c>
      <c r="P26" s="13">
        <f t="shared" si="6"/>
        <v>1.066</v>
      </c>
      <c r="Q26" s="62">
        <f t="shared" si="7"/>
        <v>33.3466896551724</v>
      </c>
      <c r="R26" s="73" t="s">
        <v>94</v>
      </c>
      <c r="S26" s="73"/>
    </row>
    <row r="27" s="64" customFormat="1" ht="25" customHeight="1" spans="1:19">
      <c r="A27" s="7" t="s">
        <v>166</v>
      </c>
      <c r="B27" s="8" t="s">
        <v>146</v>
      </c>
      <c r="C27" s="7">
        <v>81820139</v>
      </c>
      <c r="D27" s="7">
        <v>88.5416666666667</v>
      </c>
      <c r="E27" s="7">
        <v>50</v>
      </c>
      <c r="F27" s="7">
        <v>12</v>
      </c>
      <c r="G27" s="7">
        <v>50</v>
      </c>
      <c r="H27" s="13">
        <f t="shared" si="4"/>
        <v>27.25</v>
      </c>
      <c r="I27" s="7">
        <v>1</v>
      </c>
      <c r="J27" s="7">
        <v>0</v>
      </c>
      <c r="K27" s="7">
        <v>0</v>
      </c>
      <c r="L27" s="13">
        <f t="shared" si="5"/>
        <v>0.5</v>
      </c>
      <c r="M27" s="7">
        <v>22</v>
      </c>
      <c r="N27" s="7">
        <v>0</v>
      </c>
      <c r="O27" s="7">
        <v>0</v>
      </c>
      <c r="P27" s="13">
        <f t="shared" si="6"/>
        <v>4.4</v>
      </c>
      <c r="Q27" s="62">
        <f t="shared" si="7"/>
        <v>32.15</v>
      </c>
      <c r="R27" s="73" t="s">
        <v>94</v>
      </c>
      <c r="S27" s="73"/>
    </row>
    <row r="28" s="64" customFormat="1" ht="25" customHeight="1" spans="1:19">
      <c r="A28" s="7" t="s">
        <v>167</v>
      </c>
      <c r="B28" s="8" t="s">
        <v>146</v>
      </c>
      <c r="C28" s="7">
        <v>81820142</v>
      </c>
      <c r="D28" s="7">
        <v>87.9655172413793</v>
      </c>
      <c r="E28" s="7">
        <v>50</v>
      </c>
      <c r="F28" s="7">
        <v>11</v>
      </c>
      <c r="G28" s="7">
        <v>50</v>
      </c>
      <c r="H28" s="13">
        <f t="shared" si="4"/>
        <v>27.111724137931</v>
      </c>
      <c r="I28" s="7">
        <v>4</v>
      </c>
      <c r="J28" s="7">
        <v>0</v>
      </c>
      <c r="K28" s="7">
        <v>0</v>
      </c>
      <c r="L28" s="13">
        <f t="shared" si="5"/>
        <v>2</v>
      </c>
      <c r="M28" s="7">
        <v>13</v>
      </c>
      <c r="N28" s="7">
        <v>0</v>
      </c>
      <c r="O28" s="7">
        <v>0</v>
      </c>
      <c r="P28" s="13">
        <f t="shared" si="6"/>
        <v>2.6</v>
      </c>
      <c r="Q28" s="62">
        <f t="shared" si="7"/>
        <v>31.711724137931</v>
      </c>
      <c r="R28" s="73" t="s">
        <v>94</v>
      </c>
      <c r="S28" s="73"/>
    </row>
    <row r="29" s="64" customFormat="1" ht="25" customHeight="1" spans="1:19">
      <c r="A29" s="7" t="s">
        <v>168</v>
      </c>
      <c r="B29" s="8" t="s">
        <v>146</v>
      </c>
      <c r="C29" s="7">
        <v>81820137</v>
      </c>
      <c r="D29" s="7">
        <v>86.5172413793103</v>
      </c>
      <c r="E29" s="7">
        <v>50</v>
      </c>
      <c r="F29" s="7">
        <v>10</v>
      </c>
      <c r="G29" s="7">
        <v>50</v>
      </c>
      <c r="H29" s="13">
        <f t="shared" si="4"/>
        <v>26.7641379310345</v>
      </c>
      <c r="I29" s="7">
        <v>3</v>
      </c>
      <c r="J29" s="7">
        <v>0</v>
      </c>
      <c r="K29" s="7">
        <v>0</v>
      </c>
      <c r="L29" s="13">
        <f t="shared" si="5"/>
        <v>1.5</v>
      </c>
      <c r="M29" s="7">
        <v>17</v>
      </c>
      <c r="N29" s="7">
        <v>0</v>
      </c>
      <c r="O29" s="7">
        <v>0</v>
      </c>
      <c r="P29" s="13">
        <f t="shared" si="6"/>
        <v>3.4</v>
      </c>
      <c r="Q29" s="62">
        <f t="shared" si="7"/>
        <v>31.6641379310345</v>
      </c>
      <c r="R29" s="73" t="s">
        <v>94</v>
      </c>
      <c r="S29" s="73"/>
    </row>
    <row r="30" s="64" customFormat="1" ht="25" customHeight="1" spans="1:19">
      <c r="A30" s="7" t="s">
        <v>169</v>
      </c>
      <c r="B30" s="8" t="s">
        <v>146</v>
      </c>
      <c r="C30" s="7">
        <v>81820144</v>
      </c>
      <c r="D30" s="7">
        <v>86.6551724137931</v>
      </c>
      <c r="E30" s="7">
        <v>50</v>
      </c>
      <c r="F30" s="7">
        <v>13</v>
      </c>
      <c r="G30" s="7">
        <v>50</v>
      </c>
      <c r="H30" s="13">
        <f t="shared" si="4"/>
        <v>26.7972413793103</v>
      </c>
      <c r="I30" s="7">
        <v>5.667</v>
      </c>
      <c r="J30" s="7">
        <v>0</v>
      </c>
      <c r="K30" s="7">
        <v>0</v>
      </c>
      <c r="L30" s="13">
        <f t="shared" si="5"/>
        <v>2.8335</v>
      </c>
      <c r="M30" s="7">
        <v>10</v>
      </c>
      <c r="N30" s="7">
        <v>0</v>
      </c>
      <c r="O30" s="7">
        <v>0</v>
      </c>
      <c r="P30" s="13">
        <f t="shared" si="6"/>
        <v>2</v>
      </c>
      <c r="Q30" s="62">
        <f t="shared" si="7"/>
        <v>31.6307413793103</v>
      </c>
      <c r="R30" s="73"/>
      <c r="S30" s="73"/>
    </row>
    <row r="31" s="64" customFormat="1" ht="25" customHeight="1" spans="1:19">
      <c r="A31" s="7" t="s">
        <v>170</v>
      </c>
      <c r="B31" s="8" t="s">
        <v>142</v>
      </c>
      <c r="C31" s="7">
        <v>81820128</v>
      </c>
      <c r="D31" s="7">
        <v>89.1428571428571</v>
      </c>
      <c r="E31" s="7">
        <v>50</v>
      </c>
      <c r="F31" s="7">
        <v>12</v>
      </c>
      <c r="G31" s="7">
        <v>50</v>
      </c>
      <c r="H31" s="13">
        <f t="shared" si="4"/>
        <v>27.3942857142857</v>
      </c>
      <c r="I31" s="17">
        <v>0</v>
      </c>
      <c r="J31" s="17">
        <v>0</v>
      </c>
      <c r="K31" s="17">
        <v>0</v>
      </c>
      <c r="L31" s="13">
        <f t="shared" si="5"/>
        <v>0</v>
      </c>
      <c r="M31" s="17">
        <v>21</v>
      </c>
      <c r="N31" s="17">
        <v>0</v>
      </c>
      <c r="O31" s="7">
        <v>0</v>
      </c>
      <c r="P31" s="13">
        <f t="shared" si="6"/>
        <v>4.2</v>
      </c>
      <c r="Q31" s="62">
        <f t="shared" si="7"/>
        <v>31.5942857142857</v>
      </c>
      <c r="R31" s="73"/>
      <c r="S31" s="73"/>
    </row>
    <row r="32" s="64" customFormat="1" ht="25" customHeight="1" spans="1:19">
      <c r="A32" s="7" t="s">
        <v>171</v>
      </c>
      <c r="B32" s="8" t="s">
        <v>146</v>
      </c>
      <c r="C32" s="7">
        <v>81820140</v>
      </c>
      <c r="D32" s="7">
        <v>85.5555555555556</v>
      </c>
      <c r="E32" s="7">
        <v>50</v>
      </c>
      <c r="F32" s="7">
        <v>13</v>
      </c>
      <c r="G32" s="7">
        <v>50</v>
      </c>
      <c r="H32" s="13">
        <f t="shared" si="4"/>
        <v>26.5333333333333</v>
      </c>
      <c r="I32" s="7">
        <v>0.6</v>
      </c>
      <c r="J32" s="7">
        <v>0</v>
      </c>
      <c r="K32" s="7">
        <v>0</v>
      </c>
      <c r="L32" s="13">
        <f t="shared" si="5"/>
        <v>0.3</v>
      </c>
      <c r="M32" s="7">
        <v>4</v>
      </c>
      <c r="N32" s="7">
        <v>10</v>
      </c>
      <c r="O32" s="7">
        <v>0</v>
      </c>
      <c r="P32" s="13">
        <f t="shared" si="6"/>
        <v>2.8</v>
      </c>
      <c r="Q32" s="62">
        <f t="shared" si="7"/>
        <v>29.6333333333333</v>
      </c>
      <c r="R32" s="73"/>
      <c r="S32" s="73"/>
    </row>
    <row r="33" s="64" customFormat="1" ht="25" customHeight="1" spans="1:19">
      <c r="A33" s="7" t="s">
        <v>172</v>
      </c>
      <c r="B33" s="8" t="s">
        <v>146</v>
      </c>
      <c r="C33" s="7">
        <v>81820131</v>
      </c>
      <c r="D33" s="7">
        <v>85.08</v>
      </c>
      <c r="E33" s="7">
        <v>50</v>
      </c>
      <c r="F33" s="7">
        <v>13</v>
      </c>
      <c r="G33" s="7">
        <v>50</v>
      </c>
      <c r="H33" s="13">
        <f t="shared" si="4"/>
        <v>26.4192</v>
      </c>
      <c r="I33" s="17">
        <v>0</v>
      </c>
      <c r="J33" s="17">
        <v>0</v>
      </c>
      <c r="K33" s="17">
        <v>0</v>
      </c>
      <c r="L33" s="13">
        <f t="shared" si="5"/>
        <v>0</v>
      </c>
      <c r="M33" s="17">
        <v>14</v>
      </c>
      <c r="N33" s="7">
        <v>0</v>
      </c>
      <c r="O33" s="7">
        <v>0</v>
      </c>
      <c r="P33" s="13">
        <f t="shared" si="6"/>
        <v>2.8</v>
      </c>
      <c r="Q33" s="62">
        <f t="shared" si="7"/>
        <v>29.2192</v>
      </c>
      <c r="R33" s="73"/>
      <c r="S33" s="73"/>
    </row>
    <row r="34" s="64" customFormat="1" ht="25" customHeight="1" spans="1:19">
      <c r="A34" s="7" t="s">
        <v>173</v>
      </c>
      <c r="B34" s="8" t="s">
        <v>155</v>
      </c>
      <c r="C34" s="7">
        <v>81820149</v>
      </c>
      <c r="D34" s="7">
        <v>86.0645161290323</v>
      </c>
      <c r="E34" s="7">
        <v>50</v>
      </c>
      <c r="F34" s="7">
        <v>8</v>
      </c>
      <c r="G34" s="7">
        <v>40</v>
      </c>
      <c r="H34" s="13">
        <f t="shared" si="4"/>
        <v>26.0554838709678</v>
      </c>
      <c r="I34" s="7">
        <v>0</v>
      </c>
      <c r="J34" s="7">
        <v>0</v>
      </c>
      <c r="K34" s="7">
        <v>0</v>
      </c>
      <c r="L34" s="13">
        <f t="shared" si="5"/>
        <v>0</v>
      </c>
      <c r="M34" s="7">
        <v>0</v>
      </c>
      <c r="N34" s="7">
        <v>10</v>
      </c>
      <c r="O34" s="7">
        <v>0</v>
      </c>
      <c r="P34" s="13">
        <f t="shared" si="6"/>
        <v>2</v>
      </c>
      <c r="Q34" s="62">
        <f t="shared" si="7"/>
        <v>28.0554838709678</v>
      </c>
      <c r="R34" s="73"/>
      <c r="S34" s="73"/>
    </row>
    <row r="35" s="64" customFormat="1" ht="25" customHeight="1" spans="1:19">
      <c r="A35" s="7" t="s">
        <v>174</v>
      </c>
      <c r="B35" s="8" t="s">
        <v>144</v>
      </c>
      <c r="C35" s="7">
        <v>81820150</v>
      </c>
      <c r="D35" s="7">
        <v>87.3076923076923</v>
      </c>
      <c r="E35" s="7">
        <v>50</v>
      </c>
      <c r="F35" s="7">
        <v>11</v>
      </c>
      <c r="G35" s="7">
        <v>50</v>
      </c>
      <c r="H35" s="13">
        <f t="shared" si="4"/>
        <v>26.9538461538462</v>
      </c>
      <c r="I35" s="7">
        <v>1.6</v>
      </c>
      <c r="J35" s="7">
        <v>0</v>
      </c>
      <c r="K35" s="7">
        <v>0</v>
      </c>
      <c r="L35" s="13">
        <f t="shared" si="5"/>
        <v>0.8</v>
      </c>
      <c r="M35" s="7">
        <v>0</v>
      </c>
      <c r="N35" s="7">
        <v>0</v>
      </c>
      <c r="O35" s="7">
        <v>0</v>
      </c>
      <c r="P35" s="13">
        <f t="shared" si="6"/>
        <v>0</v>
      </c>
      <c r="Q35" s="62">
        <f t="shared" si="7"/>
        <v>27.7538461538462</v>
      </c>
      <c r="R35" s="73"/>
      <c r="S35" s="73"/>
    </row>
    <row r="36" s="64" customFormat="1" ht="25" customHeight="1" spans="1:19">
      <c r="A36" s="7" t="s">
        <v>175</v>
      </c>
      <c r="B36" s="8" t="s">
        <v>146</v>
      </c>
      <c r="C36" s="7">
        <v>81820133</v>
      </c>
      <c r="D36" s="7">
        <v>85.7037037037037</v>
      </c>
      <c r="E36" s="7">
        <v>50</v>
      </c>
      <c r="F36" s="7">
        <v>9</v>
      </c>
      <c r="G36" s="7">
        <v>45</v>
      </c>
      <c r="H36" s="13">
        <f t="shared" si="4"/>
        <v>26.2688888888889</v>
      </c>
      <c r="I36" s="7">
        <v>0</v>
      </c>
      <c r="J36" s="7">
        <v>0</v>
      </c>
      <c r="K36" s="7">
        <v>0</v>
      </c>
      <c r="L36" s="13">
        <f t="shared" si="5"/>
        <v>0</v>
      </c>
      <c r="M36" s="7">
        <v>0</v>
      </c>
      <c r="N36" s="7">
        <v>0</v>
      </c>
      <c r="O36" s="7">
        <v>0</v>
      </c>
      <c r="P36" s="13">
        <f t="shared" si="6"/>
        <v>0</v>
      </c>
      <c r="Q36" s="62">
        <f t="shared" si="7"/>
        <v>26.2688888888889</v>
      </c>
      <c r="R36" s="73"/>
      <c r="S36" s="73"/>
    </row>
  </sheetData>
  <mergeCells count="13">
    <mergeCell ref="A1:S1"/>
    <mergeCell ref="D2:G2"/>
    <mergeCell ref="I2:K2"/>
    <mergeCell ref="M2:O2"/>
    <mergeCell ref="A2:A3"/>
    <mergeCell ref="B2:B3"/>
    <mergeCell ref="C2:C3"/>
    <mergeCell ref="H2:H3"/>
    <mergeCell ref="L2:L3"/>
    <mergeCell ref="P2:P3"/>
    <mergeCell ref="Q2:Q3"/>
    <mergeCell ref="R2:R3"/>
    <mergeCell ref="S2:S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A1" sqref="$A1:$XFD1"/>
    </sheetView>
  </sheetViews>
  <sheetFormatPr defaultColWidth="9" defaultRowHeight="14.25"/>
  <cols>
    <col min="1" max="1" width="9" style="1"/>
    <col min="2" max="2" width="7.95833333333333" style="1" customWidth="1"/>
    <col min="3" max="3" width="8.78333333333333" style="1" customWidth="1"/>
    <col min="4" max="17" width="5.625" style="2" customWidth="1"/>
    <col min="18" max="18" width="9.475" style="56" customWidth="1"/>
    <col min="19" max="19" width="6.875" style="1" customWidth="1"/>
    <col min="20" max="20" width="7.875" style="57" customWidth="1"/>
    <col min="21" max="16384" width="9" style="1"/>
  </cols>
  <sheetData>
    <row r="1" s="1" customFormat="1" ht="27" spans="1:20">
      <c r="A1" s="58" t="s">
        <v>176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</row>
    <row r="2" s="2" customFormat="1" ht="13.5" spans="1:20">
      <c r="A2" s="7" t="s">
        <v>1</v>
      </c>
      <c r="B2" s="7" t="s">
        <v>134</v>
      </c>
      <c r="C2" s="7" t="s">
        <v>2</v>
      </c>
      <c r="D2" s="7" t="s">
        <v>3</v>
      </c>
      <c r="E2" s="7"/>
      <c r="F2" s="7"/>
      <c r="G2" s="7"/>
      <c r="H2" s="9" t="s">
        <v>3</v>
      </c>
      <c r="I2" s="7" t="s">
        <v>4</v>
      </c>
      <c r="J2" s="7"/>
      <c r="K2" s="7"/>
      <c r="L2" s="7"/>
      <c r="M2" s="9" t="s">
        <v>4</v>
      </c>
      <c r="N2" s="7" t="s">
        <v>5</v>
      </c>
      <c r="O2" s="7"/>
      <c r="P2" s="7"/>
      <c r="Q2" s="9" t="s">
        <v>5</v>
      </c>
      <c r="R2" s="29" t="s">
        <v>6</v>
      </c>
      <c r="S2" s="8" t="s">
        <v>7</v>
      </c>
      <c r="T2" s="60" t="s">
        <v>135</v>
      </c>
    </row>
    <row r="3" s="2" customFormat="1" ht="39" customHeight="1" spans="1:20">
      <c r="A3" s="7"/>
      <c r="B3" s="7"/>
      <c r="C3" s="7"/>
      <c r="D3" s="8" t="s">
        <v>8</v>
      </c>
      <c r="E3" s="8" t="s">
        <v>9</v>
      </c>
      <c r="F3" s="8" t="s">
        <v>10</v>
      </c>
      <c r="G3" s="8" t="s">
        <v>11</v>
      </c>
      <c r="H3" s="9"/>
      <c r="I3" s="8" t="s">
        <v>13</v>
      </c>
      <c r="J3" s="8" t="s">
        <v>12</v>
      </c>
      <c r="K3" s="8" t="s">
        <v>14</v>
      </c>
      <c r="L3" s="8" t="s">
        <v>177</v>
      </c>
      <c r="M3" s="9"/>
      <c r="N3" s="8" t="s">
        <v>15</v>
      </c>
      <c r="O3" s="8" t="s">
        <v>178</v>
      </c>
      <c r="P3" s="8" t="s">
        <v>17</v>
      </c>
      <c r="Q3" s="9"/>
      <c r="R3" s="29"/>
      <c r="S3" s="8"/>
      <c r="T3" s="61"/>
    </row>
    <row r="4" s="1" customFormat="1" ht="20" customHeight="1" spans="1:20">
      <c r="A4" s="19" t="s">
        <v>179</v>
      </c>
      <c r="B4" s="19" t="s">
        <v>180</v>
      </c>
      <c r="C4" s="19">
        <v>81820937</v>
      </c>
      <c r="D4" s="7">
        <v>90.82</v>
      </c>
      <c r="E4" s="18">
        <v>50</v>
      </c>
      <c r="F4" s="7">
        <v>10</v>
      </c>
      <c r="G4" s="7">
        <v>50</v>
      </c>
      <c r="H4" s="13">
        <f t="shared" ref="H4:H41" si="0">(D4*0.8+E4*0.2+G4*0.2)*0.3</f>
        <v>27.7968</v>
      </c>
      <c r="I4" s="7">
        <v>80</v>
      </c>
      <c r="J4" s="7">
        <v>0</v>
      </c>
      <c r="K4" s="7">
        <v>0</v>
      </c>
      <c r="L4" s="7">
        <v>0</v>
      </c>
      <c r="M4" s="13">
        <f t="shared" ref="M4:M41" si="1">(I4*0.2+J4*0.15+K4*0.15+L4*0.5)*0.5</f>
        <v>8</v>
      </c>
      <c r="N4" s="7">
        <v>16</v>
      </c>
      <c r="O4" s="7">
        <v>20</v>
      </c>
      <c r="P4" s="7">
        <v>10</v>
      </c>
      <c r="Q4" s="13">
        <f t="shared" ref="Q4:Q41" si="2">(N4+O4+P4)*0.2</f>
        <v>9.2</v>
      </c>
      <c r="R4" s="62">
        <f t="shared" ref="R4:R41" si="3">H4+M4+Q4</f>
        <v>44.9968</v>
      </c>
      <c r="S4" s="19" t="s">
        <v>21</v>
      </c>
      <c r="T4" s="63" t="s">
        <v>138</v>
      </c>
    </row>
    <row r="5" s="1" customFormat="1" ht="20" customHeight="1" spans="1:20">
      <c r="A5" s="19" t="s">
        <v>181</v>
      </c>
      <c r="B5" s="19" t="s">
        <v>180</v>
      </c>
      <c r="C5" s="19">
        <v>81820933</v>
      </c>
      <c r="D5" s="7">
        <v>93</v>
      </c>
      <c r="E5" s="7">
        <v>50</v>
      </c>
      <c r="F5" s="7">
        <v>10</v>
      </c>
      <c r="G5" s="7">
        <v>50</v>
      </c>
      <c r="H5" s="13">
        <f t="shared" si="0"/>
        <v>28.32</v>
      </c>
      <c r="I5" s="7">
        <v>46</v>
      </c>
      <c r="J5" s="7">
        <v>9.75</v>
      </c>
      <c r="K5" s="7">
        <v>0</v>
      </c>
      <c r="L5" s="7">
        <v>0</v>
      </c>
      <c r="M5" s="13">
        <f t="shared" si="1"/>
        <v>5.33125</v>
      </c>
      <c r="N5" s="7">
        <v>30</v>
      </c>
      <c r="O5" s="7">
        <v>5</v>
      </c>
      <c r="P5" s="7">
        <v>10</v>
      </c>
      <c r="Q5" s="13">
        <f t="shared" si="2"/>
        <v>9</v>
      </c>
      <c r="R5" s="62">
        <f t="shared" si="3"/>
        <v>42.65125</v>
      </c>
      <c r="S5" s="19" t="s">
        <v>21</v>
      </c>
      <c r="T5" s="63" t="s">
        <v>140</v>
      </c>
    </row>
    <row r="6" s="1" customFormat="1" ht="20" customHeight="1" spans="1:20">
      <c r="A6" s="19" t="s">
        <v>182</v>
      </c>
      <c r="B6" s="19" t="s">
        <v>180</v>
      </c>
      <c r="C6" s="19">
        <v>81820944</v>
      </c>
      <c r="D6" s="7">
        <v>85.79</v>
      </c>
      <c r="E6" s="18">
        <v>50</v>
      </c>
      <c r="F6" s="7">
        <v>10</v>
      </c>
      <c r="G6" s="7">
        <v>50</v>
      </c>
      <c r="H6" s="13">
        <f t="shared" si="0"/>
        <v>26.5896</v>
      </c>
      <c r="I6" s="7">
        <v>60</v>
      </c>
      <c r="J6" s="7">
        <v>2.1</v>
      </c>
      <c r="K6" s="7">
        <v>0</v>
      </c>
      <c r="L6" s="7">
        <v>0</v>
      </c>
      <c r="M6" s="13">
        <f t="shared" si="1"/>
        <v>6.1575</v>
      </c>
      <c r="N6" s="7">
        <v>34</v>
      </c>
      <c r="O6" s="7">
        <v>0</v>
      </c>
      <c r="P6" s="7">
        <v>0</v>
      </c>
      <c r="Q6" s="13">
        <f t="shared" si="2"/>
        <v>6.8</v>
      </c>
      <c r="R6" s="62">
        <f t="shared" si="3"/>
        <v>39.5471</v>
      </c>
      <c r="S6" s="19" t="s">
        <v>31</v>
      </c>
      <c r="T6" s="59"/>
    </row>
    <row r="7" s="1" customFormat="1" ht="20" customHeight="1" spans="1:20">
      <c r="A7" s="19" t="s">
        <v>183</v>
      </c>
      <c r="B7" s="19" t="s">
        <v>180</v>
      </c>
      <c r="C7" s="19">
        <v>81820927</v>
      </c>
      <c r="D7" s="7">
        <v>91.18</v>
      </c>
      <c r="E7" s="18">
        <v>50</v>
      </c>
      <c r="F7" s="7">
        <v>10</v>
      </c>
      <c r="G7" s="7">
        <v>50</v>
      </c>
      <c r="H7" s="13">
        <f t="shared" si="0"/>
        <v>27.8832</v>
      </c>
      <c r="I7" s="7">
        <v>0</v>
      </c>
      <c r="J7" s="7">
        <v>0</v>
      </c>
      <c r="K7" s="7">
        <v>0</v>
      </c>
      <c r="L7" s="7">
        <v>0</v>
      </c>
      <c r="M7" s="13">
        <f t="shared" si="1"/>
        <v>0</v>
      </c>
      <c r="N7" s="7">
        <v>50</v>
      </c>
      <c r="O7" s="7">
        <v>5</v>
      </c>
      <c r="P7" s="7">
        <v>0</v>
      </c>
      <c r="Q7" s="13">
        <f t="shared" si="2"/>
        <v>11</v>
      </c>
      <c r="R7" s="62">
        <f t="shared" si="3"/>
        <v>38.8832</v>
      </c>
      <c r="S7" s="19" t="s">
        <v>31</v>
      </c>
      <c r="T7" s="59"/>
    </row>
    <row r="8" s="1" customFormat="1" ht="20" customHeight="1" spans="1:20">
      <c r="A8" s="19" t="s">
        <v>184</v>
      </c>
      <c r="B8" s="19" t="s">
        <v>180</v>
      </c>
      <c r="C8" s="19">
        <v>81820923</v>
      </c>
      <c r="D8" s="7">
        <v>91.08</v>
      </c>
      <c r="E8" s="18">
        <v>50</v>
      </c>
      <c r="F8" s="7">
        <v>10</v>
      </c>
      <c r="G8" s="7">
        <v>50</v>
      </c>
      <c r="H8" s="13">
        <f t="shared" si="0"/>
        <v>27.8592</v>
      </c>
      <c r="I8" s="7">
        <v>0</v>
      </c>
      <c r="J8" s="7">
        <v>3.75</v>
      </c>
      <c r="K8" s="7">
        <v>0</v>
      </c>
      <c r="L8" s="7">
        <v>0</v>
      </c>
      <c r="M8" s="13">
        <f t="shared" si="1"/>
        <v>0.28125</v>
      </c>
      <c r="N8" s="7">
        <v>48</v>
      </c>
      <c r="O8" s="7">
        <v>0</v>
      </c>
      <c r="P8" s="7">
        <v>5</v>
      </c>
      <c r="Q8" s="13">
        <f t="shared" si="2"/>
        <v>10.6</v>
      </c>
      <c r="R8" s="62">
        <f t="shared" si="3"/>
        <v>38.74045</v>
      </c>
      <c r="S8" s="19" t="s">
        <v>31</v>
      </c>
      <c r="T8" s="59"/>
    </row>
    <row r="9" s="1" customFormat="1" ht="20" customHeight="1" spans="1:20">
      <c r="A9" s="19" t="s">
        <v>185</v>
      </c>
      <c r="B9" s="19" t="s">
        <v>180</v>
      </c>
      <c r="C9" s="19">
        <v>81820917</v>
      </c>
      <c r="D9" s="7">
        <v>91.23</v>
      </c>
      <c r="E9" s="7">
        <v>50</v>
      </c>
      <c r="F9" s="7">
        <v>10</v>
      </c>
      <c r="G9" s="7">
        <v>50</v>
      </c>
      <c r="H9" s="13">
        <f t="shared" si="0"/>
        <v>27.8952</v>
      </c>
      <c r="I9" s="7">
        <v>0</v>
      </c>
      <c r="J9" s="7">
        <v>0</v>
      </c>
      <c r="K9" s="7">
        <v>0</v>
      </c>
      <c r="L9" s="7">
        <v>0</v>
      </c>
      <c r="M9" s="13">
        <f t="shared" si="1"/>
        <v>0</v>
      </c>
      <c r="N9" s="7">
        <v>24</v>
      </c>
      <c r="O9" s="7">
        <v>2.5</v>
      </c>
      <c r="P9" s="7">
        <v>20</v>
      </c>
      <c r="Q9" s="13">
        <f t="shared" si="2"/>
        <v>9.3</v>
      </c>
      <c r="R9" s="62">
        <f t="shared" si="3"/>
        <v>37.1952</v>
      </c>
      <c r="S9" s="19" t="s">
        <v>31</v>
      </c>
      <c r="T9" s="59"/>
    </row>
    <row r="10" s="1" customFormat="1" ht="20" customHeight="1" spans="1:20">
      <c r="A10" s="19" t="s">
        <v>186</v>
      </c>
      <c r="B10" s="19" t="s">
        <v>180</v>
      </c>
      <c r="C10" s="19">
        <v>81820946</v>
      </c>
      <c r="D10" s="7">
        <v>86.69</v>
      </c>
      <c r="E10" s="18">
        <v>50</v>
      </c>
      <c r="F10" s="7">
        <v>10</v>
      </c>
      <c r="G10" s="7">
        <v>50</v>
      </c>
      <c r="H10" s="13">
        <f t="shared" si="0"/>
        <v>26.8056</v>
      </c>
      <c r="I10" s="7">
        <v>0</v>
      </c>
      <c r="J10" s="7">
        <v>0.75</v>
      </c>
      <c r="K10" s="7">
        <v>0</v>
      </c>
      <c r="L10" s="7">
        <v>0</v>
      </c>
      <c r="M10" s="13">
        <f t="shared" si="1"/>
        <v>0.05625</v>
      </c>
      <c r="N10" s="7">
        <v>40</v>
      </c>
      <c r="O10" s="7">
        <v>5</v>
      </c>
      <c r="P10" s="7">
        <v>5</v>
      </c>
      <c r="Q10" s="13">
        <f t="shared" si="2"/>
        <v>10</v>
      </c>
      <c r="R10" s="62">
        <f t="shared" si="3"/>
        <v>36.86185</v>
      </c>
      <c r="S10" s="19" t="s">
        <v>43</v>
      </c>
      <c r="T10" s="59"/>
    </row>
    <row r="11" s="1" customFormat="1" ht="20" customHeight="1" spans="1:20">
      <c r="A11" s="19" t="s">
        <v>187</v>
      </c>
      <c r="B11" s="19" t="s">
        <v>180</v>
      </c>
      <c r="C11" s="19">
        <v>81820952</v>
      </c>
      <c r="D11" s="7">
        <v>88.26</v>
      </c>
      <c r="E11" s="18">
        <v>50</v>
      </c>
      <c r="F11" s="7">
        <v>10</v>
      </c>
      <c r="G11" s="7">
        <v>50</v>
      </c>
      <c r="H11" s="13">
        <f t="shared" si="0"/>
        <v>27.1824</v>
      </c>
      <c r="I11" s="7">
        <v>0</v>
      </c>
      <c r="J11" s="7">
        <v>0</v>
      </c>
      <c r="K11" s="7">
        <v>0</v>
      </c>
      <c r="L11" s="7">
        <v>0</v>
      </c>
      <c r="M11" s="13">
        <f t="shared" si="1"/>
        <v>0</v>
      </c>
      <c r="N11" s="7">
        <v>18</v>
      </c>
      <c r="O11" s="7">
        <v>10</v>
      </c>
      <c r="P11" s="7">
        <v>20</v>
      </c>
      <c r="Q11" s="13">
        <f t="shared" si="2"/>
        <v>9.6</v>
      </c>
      <c r="R11" s="62">
        <f t="shared" si="3"/>
        <v>36.7824</v>
      </c>
      <c r="S11" s="19" t="s">
        <v>43</v>
      </c>
      <c r="T11" s="59"/>
    </row>
    <row r="12" s="1" customFormat="1" ht="20" customHeight="1" spans="1:20">
      <c r="A12" s="19" t="s">
        <v>188</v>
      </c>
      <c r="B12" s="19" t="s">
        <v>180</v>
      </c>
      <c r="C12" s="19">
        <v>81820938</v>
      </c>
      <c r="D12" s="7">
        <v>91</v>
      </c>
      <c r="E12" s="18">
        <v>50</v>
      </c>
      <c r="F12" s="7">
        <v>10</v>
      </c>
      <c r="G12" s="7">
        <v>50</v>
      </c>
      <c r="H12" s="13">
        <f t="shared" si="0"/>
        <v>27.84</v>
      </c>
      <c r="I12" s="7">
        <v>0</v>
      </c>
      <c r="J12" s="7">
        <v>0</v>
      </c>
      <c r="K12" s="7">
        <v>0</v>
      </c>
      <c r="L12" s="7">
        <v>0</v>
      </c>
      <c r="M12" s="13">
        <f t="shared" si="1"/>
        <v>0</v>
      </c>
      <c r="N12" s="7">
        <v>38</v>
      </c>
      <c r="O12" s="7">
        <v>0</v>
      </c>
      <c r="P12" s="7">
        <v>5</v>
      </c>
      <c r="Q12" s="13">
        <f t="shared" si="2"/>
        <v>8.6</v>
      </c>
      <c r="R12" s="62">
        <f t="shared" si="3"/>
        <v>36.44</v>
      </c>
      <c r="S12" s="19" t="s">
        <v>43</v>
      </c>
      <c r="T12" s="59"/>
    </row>
    <row r="13" s="1" customFormat="1" ht="20" customHeight="1" spans="1:20">
      <c r="A13" s="19" t="s">
        <v>189</v>
      </c>
      <c r="B13" s="19" t="s">
        <v>180</v>
      </c>
      <c r="C13" s="19">
        <v>81820924</v>
      </c>
      <c r="D13" s="7">
        <v>90.03</v>
      </c>
      <c r="E13" s="18">
        <v>50</v>
      </c>
      <c r="F13" s="7">
        <v>10</v>
      </c>
      <c r="G13" s="7">
        <v>50</v>
      </c>
      <c r="H13" s="13">
        <f t="shared" si="0"/>
        <v>27.6072</v>
      </c>
      <c r="I13" s="7">
        <v>5</v>
      </c>
      <c r="J13" s="7">
        <v>0</v>
      </c>
      <c r="K13" s="7">
        <v>0</v>
      </c>
      <c r="L13" s="7">
        <v>0</v>
      </c>
      <c r="M13" s="13">
        <f t="shared" si="1"/>
        <v>0.5</v>
      </c>
      <c r="N13" s="7">
        <v>36</v>
      </c>
      <c r="O13" s="7">
        <v>5</v>
      </c>
      <c r="P13" s="7">
        <v>0</v>
      </c>
      <c r="Q13" s="13">
        <f t="shared" si="2"/>
        <v>8.2</v>
      </c>
      <c r="R13" s="62">
        <f t="shared" si="3"/>
        <v>36.3072</v>
      </c>
      <c r="S13" s="19" t="s">
        <v>43</v>
      </c>
      <c r="T13" s="59"/>
    </row>
    <row r="14" s="1" customFormat="1" ht="20" customHeight="1" spans="1:20">
      <c r="A14" s="19" t="s">
        <v>190</v>
      </c>
      <c r="B14" s="19" t="s">
        <v>180</v>
      </c>
      <c r="C14" s="19">
        <v>81820947</v>
      </c>
      <c r="D14" s="7">
        <v>87.26</v>
      </c>
      <c r="E14" s="18">
        <v>50</v>
      </c>
      <c r="F14" s="7">
        <v>10</v>
      </c>
      <c r="G14" s="7">
        <v>50</v>
      </c>
      <c r="H14" s="13">
        <f t="shared" si="0"/>
        <v>26.9424</v>
      </c>
      <c r="I14" s="7">
        <v>0</v>
      </c>
      <c r="J14" s="7">
        <v>0</v>
      </c>
      <c r="K14" s="7">
        <v>0</v>
      </c>
      <c r="L14" s="7">
        <v>0</v>
      </c>
      <c r="M14" s="13">
        <f t="shared" si="1"/>
        <v>0</v>
      </c>
      <c r="N14" s="7">
        <v>26</v>
      </c>
      <c r="O14" s="7">
        <v>20</v>
      </c>
      <c r="P14" s="7">
        <v>0</v>
      </c>
      <c r="Q14" s="13">
        <f t="shared" si="2"/>
        <v>9.2</v>
      </c>
      <c r="R14" s="62">
        <f t="shared" si="3"/>
        <v>36.1424</v>
      </c>
      <c r="S14" s="19" t="s">
        <v>21</v>
      </c>
      <c r="T14" s="59"/>
    </row>
    <row r="15" s="1" customFormat="1" ht="20" customHeight="1" spans="1:20">
      <c r="A15" s="19" t="s">
        <v>191</v>
      </c>
      <c r="B15" s="19" t="s">
        <v>180</v>
      </c>
      <c r="C15" s="19">
        <v>81820922</v>
      </c>
      <c r="D15" s="7">
        <v>91.92</v>
      </c>
      <c r="E15" s="7">
        <v>50</v>
      </c>
      <c r="F15" s="7">
        <v>10</v>
      </c>
      <c r="G15" s="7">
        <v>50</v>
      </c>
      <c r="H15" s="13">
        <f t="shared" si="0"/>
        <v>28.0608</v>
      </c>
      <c r="I15" s="7">
        <v>10</v>
      </c>
      <c r="J15" s="7">
        <v>1</v>
      </c>
      <c r="K15" s="7">
        <v>0</v>
      </c>
      <c r="L15" s="7">
        <v>0</v>
      </c>
      <c r="M15" s="13">
        <f t="shared" si="1"/>
        <v>1.075</v>
      </c>
      <c r="N15" s="7">
        <v>30</v>
      </c>
      <c r="O15" s="7">
        <v>0</v>
      </c>
      <c r="P15" s="7">
        <f>10/3</f>
        <v>3.33333333333333</v>
      </c>
      <c r="Q15" s="13">
        <f t="shared" si="2"/>
        <v>6.66666666666667</v>
      </c>
      <c r="R15" s="62">
        <f t="shared" si="3"/>
        <v>35.8024666666667</v>
      </c>
      <c r="S15" s="19" t="s">
        <v>21</v>
      </c>
      <c r="T15" s="59"/>
    </row>
    <row r="16" s="1" customFormat="1" ht="20" customHeight="1" spans="1:20">
      <c r="A16" s="19" t="s">
        <v>192</v>
      </c>
      <c r="B16" s="19" t="s">
        <v>180</v>
      </c>
      <c r="C16" s="19">
        <v>81820919</v>
      </c>
      <c r="D16" s="7">
        <v>90.38</v>
      </c>
      <c r="E16" s="18">
        <v>50</v>
      </c>
      <c r="F16" s="7">
        <v>10</v>
      </c>
      <c r="G16" s="7">
        <v>50</v>
      </c>
      <c r="H16" s="13">
        <f t="shared" si="0"/>
        <v>27.6912</v>
      </c>
      <c r="I16" s="7">
        <v>0</v>
      </c>
      <c r="J16" s="7">
        <v>0</v>
      </c>
      <c r="K16" s="7">
        <v>0</v>
      </c>
      <c r="L16" s="7">
        <v>0</v>
      </c>
      <c r="M16" s="13">
        <f t="shared" si="1"/>
        <v>0</v>
      </c>
      <c r="N16" s="7">
        <v>40</v>
      </c>
      <c r="O16" s="7">
        <v>0</v>
      </c>
      <c r="P16" s="7">
        <v>0</v>
      </c>
      <c r="Q16" s="13">
        <f t="shared" si="2"/>
        <v>8</v>
      </c>
      <c r="R16" s="62">
        <f t="shared" si="3"/>
        <v>35.6912</v>
      </c>
      <c r="S16" s="19" t="s">
        <v>21</v>
      </c>
      <c r="T16" s="59"/>
    </row>
    <row r="17" s="1" customFormat="1" ht="20" customHeight="1" spans="1:20">
      <c r="A17" s="19" t="s">
        <v>193</v>
      </c>
      <c r="B17" s="19" t="s">
        <v>180</v>
      </c>
      <c r="C17" s="19">
        <v>81820925</v>
      </c>
      <c r="D17" s="7">
        <v>90.44</v>
      </c>
      <c r="E17" s="18">
        <v>50</v>
      </c>
      <c r="F17" s="7">
        <v>10</v>
      </c>
      <c r="G17" s="7">
        <v>50</v>
      </c>
      <c r="H17" s="13">
        <f t="shared" si="0"/>
        <v>27.7056</v>
      </c>
      <c r="I17" s="7">
        <v>0</v>
      </c>
      <c r="J17" s="7">
        <v>0</v>
      </c>
      <c r="K17" s="7">
        <v>0</v>
      </c>
      <c r="L17" s="7">
        <v>0</v>
      </c>
      <c r="M17" s="13">
        <f t="shared" si="1"/>
        <v>0</v>
      </c>
      <c r="N17" s="7">
        <v>26</v>
      </c>
      <c r="O17" s="7">
        <v>0</v>
      </c>
      <c r="P17" s="7">
        <f>20/3</f>
        <v>6.66666666666667</v>
      </c>
      <c r="Q17" s="13">
        <f t="shared" si="2"/>
        <v>6.53333333333333</v>
      </c>
      <c r="R17" s="62">
        <f t="shared" si="3"/>
        <v>34.2389333333333</v>
      </c>
      <c r="S17" s="19" t="s">
        <v>21</v>
      </c>
      <c r="T17" s="59"/>
    </row>
    <row r="18" s="1" customFormat="1" ht="20" customHeight="1" spans="1:20">
      <c r="A18" s="19" t="s">
        <v>194</v>
      </c>
      <c r="B18" s="19" t="s">
        <v>180</v>
      </c>
      <c r="C18" s="19">
        <v>81820934</v>
      </c>
      <c r="D18" s="7">
        <v>91.64</v>
      </c>
      <c r="E18" s="7">
        <v>50</v>
      </c>
      <c r="F18" s="7">
        <v>10</v>
      </c>
      <c r="G18" s="7">
        <v>50</v>
      </c>
      <c r="H18" s="13">
        <f t="shared" si="0"/>
        <v>27.9936</v>
      </c>
      <c r="I18" s="7">
        <v>0</v>
      </c>
      <c r="J18" s="7">
        <v>0.5</v>
      </c>
      <c r="K18" s="7">
        <v>0</v>
      </c>
      <c r="L18" s="7">
        <v>0</v>
      </c>
      <c r="M18" s="13">
        <f t="shared" si="1"/>
        <v>0.0375</v>
      </c>
      <c r="N18" s="7">
        <v>20</v>
      </c>
      <c r="O18" s="7">
        <v>10</v>
      </c>
      <c r="P18" s="7">
        <v>0</v>
      </c>
      <c r="Q18" s="13">
        <f t="shared" si="2"/>
        <v>6</v>
      </c>
      <c r="R18" s="62">
        <f t="shared" si="3"/>
        <v>34.0311</v>
      </c>
      <c r="S18" s="19" t="s">
        <v>21</v>
      </c>
      <c r="T18" s="59"/>
    </row>
    <row r="19" s="1" customFormat="1" ht="20" customHeight="1" spans="1:20">
      <c r="A19" s="19" t="s">
        <v>195</v>
      </c>
      <c r="B19" s="19" t="s">
        <v>180</v>
      </c>
      <c r="C19" s="19">
        <v>81820935</v>
      </c>
      <c r="D19" s="7">
        <v>87.23</v>
      </c>
      <c r="E19" s="18">
        <v>50</v>
      </c>
      <c r="F19" s="7">
        <v>10</v>
      </c>
      <c r="G19" s="7">
        <v>50</v>
      </c>
      <c r="H19" s="13">
        <f t="shared" si="0"/>
        <v>26.9352</v>
      </c>
      <c r="I19" s="7">
        <v>0</v>
      </c>
      <c r="J19" s="7">
        <v>3.75</v>
      </c>
      <c r="K19" s="7">
        <v>0</v>
      </c>
      <c r="L19" s="7">
        <v>0</v>
      </c>
      <c r="M19" s="13">
        <f t="shared" si="1"/>
        <v>0.28125</v>
      </c>
      <c r="N19" s="7">
        <v>34</v>
      </c>
      <c r="O19" s="7">
        <v>0</v>
      </c>
      <c r="P19" s="7">
        <v>0</v>
      </c>
      <c r="Q19" s="13">
        <f t="shared" si="2"/>
        <v>6.8</v>
      </c>
      <c r="R19" s="62">
        <f t="shared" si="3"/>
        <v>34.01645</v>
      </c>
      <c r="S19" s="19" t="s">
        <v>69</v>
      </c>
      <c r="T19" s="59"/>
    </row>
    <row r="20" s="1" customFormat="1" ht="20" customHeight="1" spans="1:20">
      <c r="A20" s="19" t="s">
        <v>196</v>
      </c>
      <c r="B20" s="19" t="s">
        <v>180</v>
      </c>
      <c r="C20" s="19">
        <v>81820914</v>
      </c>
      <c r="D20" s="7">
        <v>89.62</v>
      </c>
      <c r="E20" s="18">
        <v>50</v>
      </c>
      <c r="F20" s="7">
        <v>10</v>
      </c>
      <c r="G20" s="7">
        <v>50</v>
      </c>
      <c r="H20" s="13">
        <f t="shared" si="0"/>
        <v>27.5088</v>
      </c>
      <c r="I20" s="7">
        <v>0</v>
      </c>
      <c r="J20" s="7">
        <v>0</v>
      </c>
      <c r="K20" s="7">
        <v>0</v>
      </c>
      <c r="L20" s="7">
        <v>0</v>
      </c>
      <c r="M20" s="13">
        <f t="shared" si="1"/>
        <v>0</v>
      </c>
      <c r="N20" s="7">
        <v>21</v>
      </c>
      <c r="O20" s="7">
        <v>10</v>
      </c>
      <c r="P20" s="7">
        <v>0</v>
      </c>
      <c r="Q20" s="13">
        <f t="shared" si="2"/>
        <v>6.2</v>
      </c>
      <c r="R20" s="62">
        <f t="shared" si="3"/>
        <v>33.7088</v>
      </c>
      <c r="S20" s="19" t="s">
        <v>69</v>
      </c>
      <c r="T20" s="59"/>
    </row>
    <row r="21" s="1" customFormat="1" ht="20" customHeight="1" spans="1:20">
      <c r="A21" s="19" t="s">
        <v>197</v>
      </c>
      <c r="B21" s="19" t="s">
        <v>180</v>
      </c>
      <c r="C21" s="19">
        <v>81820948</v>
      </c>
      <c r="D21" s="7">
        <v>85.85</v>
      </c>
      <c r="E21" s="18">
        <v>50</v>
      </c>
      <c r="F21" s="7">
        <v>10</v>
      </c>
      <c r="G21" s="7">
        <v>50</v>
      </c>
      <c r="H21" s="13">
        <f t="shared" si="0"/>
        <v>26.604</v>
      </c>
      <c r="I21" s="7">
        <v>0</v>
      </c>
      <c r="J21" s="7">
        <v>3</v>
      </c>
      <c r="K21" s="7">
        <v>0</v>
      </c>
      <c r="L21" s="7">
        <v>0</v>
      </c>
      <c r="M21" s="13">
        <f t="shared" si="1"/>
        <v>0.225</v>
      </c>
      <c r="N21" s="7">
        <v>34</v>
      </c>
      <c r="O21" s="7">
        <v>0</v>
      </c>
      <c r="P21" s="7">
        <v>0</v>
      </c>
      <c r="Q21" s="13">
        <f t="shared" si="2"/>
        <v>6.8</v>
      </c>
      <c r="R21" s="62">
        <f t="shared" si="3"/>
        <v>33.629</v>
      </c>
      <c r="S21" s="19" t="s">
        <v>69</v>
      </c>
      <c r="T21" s="59"/>
    </row>
    <row r="22" s="1" customFormat="1" ht="20" customHeight="1" spans="1:20">
      <c r="A22" s="19" t="s">
        <v>198</v>
      </c>
      <c r="B22" s="19" t="s">
        <v>180</v>
      </c>
      <c r="C22" s="19">
        <v>81820921</v>
      </c>
      <c r="D22" s="7">
        <v>90.08</v>
      </c>
      <c r="E22" s="18">
        <v>50</v>
      </c>
      <c r="F22" s="7">
        <v>10</v>
      </c>
      <c r="G22" s="7">
        <v>50</v>
      </c>
      <c r="H22" s="13">
        <f t="shared" si="0"/>
        <v>27.6192</v>
      </c>
      <c r="I22" s="7">
        <v>0</v>
      </c>
      <c r="J22" s="7">
        <v>1.35</v>
      </c>
      <c r="K22" s="7">
        <v>0</v>
      </c>
      <c r="L22" s="7">
        <v>0</v>
      </c>
      <c r="M22" s="13">
        <f t="shared" si="1"/>
        <v>0.10125</v>
      </c>
      <c r="N22" s="7">
        <v>10</v>
      </c>
      <c r="O22" s="7">
        <v>5</v>
      </c>
      <c r="P22" s="7">
        <f>40/3</f>
        <v>13.3333333333333</v>
      </c>
      <c r="Q22" s="13">
        <f t="shared" si="2"/>
        <v>5.66666666666667</v>
      </c>
      <c r="R22" s="62">
        <f t="shared" si="3"/>
        <v>33.3871166666667</v>
      </c>
      <c r="S22" s="19" t="s">
        <v>69</v>
      </c>
      <c r="T22" s="59"/>
    </row>
    <row r="23" s="1" customFormat="1" ht="20" customHeight="1" spans="1:20">
      <c r="A23" s="19" t="s">
        <v>199</v>
      </c>
      <c r="B23" s="19" t="s">
        <v>180</v>
      </c>
      <c r="C23" s="19">
        <v>81820916</v>
      </c>
      <c r="D23" s="7">
        <v>87.67</v>
      </c>
      <c r="E23" s="18">
        <v>50</v>
      </c>
      <c r="F23" s="7">
        <v>10</v>
      </c>
      <c r="G23" s="7">
        <v>50</v>
      </c>
      <c r="H23" s="13">
        <f t="shared" si="0"/>
        <v>27.0408</v>
      </c>
      <c r="I23" s="7">
        <v>0</v>
      </c>
      <c r="J23" s="7">
        <v>0.75</v>
      </c>
      <c r="K23" s="7">
        <v>0</v>
      </c>
      <c r="L23" s="7">
        <v>0</v>
      </c>
      <c r="M23" s="13">
        <f t="shared" si="1"/>
        <v>0.05625</v>
      </c>
      <c r="N23" s="7">
        <v>30</v>
      </c>
      <c r="O23" s="7">
        <v>0</v>
      </c>
      <c r="P23" s="7">
        <v>0</v>
      </c>
      <c r="Q23" s="13">
        <f t="shared" si="2"/>
        <v>6</v>
      </c>
      <c r="R23" s="62">
        <f t="shared" si="3"/>
        <v>33.09705</v>
      </c>
      <c r="S23" s="19" t="s">
        <v>69</v>
      </c>
      <c r="T23" s="59"/>
    </row>
    <row r="24" s="1" customFormat="1" ht="20" customHeight="1" spans="1:20">
      <c r="A24" s="19" t="s">
        <v>200</v>
      </c>
      <c r="B24" s="19" t="s">
        <v>180</v>
      </c>
      <c r="C24" s="19">
        <v>81820918</v>
      </c>
      <c r="D24" s="7">
        <v>89.67</v>
      </c>
      <c r="E24" s="18">
        <v>50</v>
      </c>
      <c r="F24" s="7">
        <v>10</v>
      </c>
      <c r="G24" s="7">
        <v>50</v>
      </c>
      <c r="H24" s="13">
        <f t="shared" si="0"/>
        <v>27.5208</v>
      </c>
      <c r="I24" s="7">
        <v>0</v>
      </c>
      <c r="J24" s="7">
        <v>0</v>
      </c>
      <c r="K24" s="7">
        <v>0</v>
      </c>
      <c r="L24" s="7">
        <v>0</v>
      </c>
      <c r="M24" s="13">
        <f t="shared" si="1"/>
        <v>0</v>
      </c>
      <c r="N24" s="7">
        <v>16</v>
      </c>
      <c r="O24" s="7">
        <v>0</v>
      </c>
      <c r="P24" s="7">
        <v>10</v>
      </c>
      <c r="Q24" s="13">
        <f t="shared" si="2"/>
        <v>5.2</v>
      </c>
      <c r="R24" s="62">
        <f t="shared" si="3"/>
        <v>32.7208</v>
      </c>
      <c r="S24" s="19" t="s">
        <v>69</v>
      </c>
      <c r="T24" s="59"/>
    </row>
    <row r="25" s="1" customFormat="1" ht="20" customHeight="1" spans="1:20">
      <c r="A25" s="19" t="s">
        <v>201</v>
      </c>
      <c r="B25" s="19" t="s">
        <v>180</v>
      </c>
      <c r="C25" s="19">
        <v>81820936</v>
      </c>
      <c r="D25" s="7">
        <v>90</v>
      </c>
      <c r="E25" s="18">
        <v>50</v>
      </c>
      <c r="F25" s="7">
        <v>10</v>
      </c>
      <c r="G25" s="7">
        <v>50</v>
      </c>
      <c r="H25" s="13">
        <f t="shared" si="0"/>
        <v>27.6</v>
      </c>
      <c r="I25" s="7">
        <v>0</v>
      </c>
      <c r="J25" s="7">
        <v>1</v>
      </c>
      <c r="K25" s="7">
        <v>0</v>
      </c>
      <c r="L25" s="7">
        <v>0</v>
      </c>
      <c r="M25" s="13">
        <f t="shared" si="1"/>
        <v>0.075</v>
      </c>
      <c r="N25" s="7">
        <v>8</v>
      </c>
      <c r="O25" s="7">
        <v>10</v>
      </c>
      <c r="P25" s="7">
        <f>10/3</f>
        <v>3.33333333333333</v>
      </c>
      <c r="Q25" s="13">
        <f t="shared" si="2"/>
        <v>4.26666666666667</v>
      </c>
      <c r="R25" s="62">
        <f t="shared" si="3"/>
        <v>31.9416666666667</v>
      </c>
      <c r="S25" s="19" t="s">
        <v>69</v>
      </c>
      <c r="T25" s="59"/>
    </row>
    <row r="26" s="1" customFormat="1" ht="20" customHeight="1" spans="1:20">
      <c r="A26" s="19" t="s">
        <v>202</v>
      </c>
      <c r="B26" s="19" t="s">
        <v>180</v>
      </c>
      <c r="C26" s="19">
        <v>81820915</v>
      </c>
      <c r="D26" s="7">
        <v>90.1</v>
      </c>
      <c r="E26" s="18">
        <v>50</v>
      </c>
      <c r="F26" s="7">
        <v>10</v>
      </c>
      <c r="G26" s="7">
        <v>50</v>
      </c>
      <c r="H26" s="13">
        <f t="shared" si="0"/>
        <v>27.624</v>
      </c>
      <c r="I26" s="7">
        <v>0</v>
      </c>
      <c r="J26" s="7">
        <v>0</v>
      </c>
      <c r="K26" s="7">
        <v>0</v>
      </c>
      <c r="L26" s="7">
        <v>0</v>
      </c>
      <c r="M26" s="13">
        <f t="shared" si="1"/>
        <v>0</v>
      </c>
      <c r="N26" s="7">
        <v>10</v>
      </c>
      <c r="O26" s="7">
        <v>10</v>
      </c>
      <c r="P26" s="7">
        <v>0</v>
      </c>
      <c r="Q26" s="13">
        <f t="shared" si="2"/>
        <v>4</v>
      </c>
      <c r="R26" s="62">
        <f t="shared" si="3"/>
        <v>31.624</v>
      </c>
      <c r="S26" s="19" t="s">
        <v>69</v>
      </c>
      <c r="T26" s="59"/>
    </row>
    <row r="27" s="1" customFormat="1" ht="20" customHeight="1" spans="1:20">
      <c r="A27" s="19" t="s">
        <v>203</v>
      </c>
      <c r="B27" s="19" t="s">
        <v>180</v>
      </c>
      <c r="C27" s="19">
        <v>81820931</v>
      </c>
      <c r="D27" s="7">
        <v>89.95</v>
      </c>
      <c r="E27" s="18">
        <v>50</v>
      </c>
      <c r="F27" s="7">
        <v>10</v>
      </c>
      <c r="G27" s="7">
        <v>50</v>
      </c>
      <c r="H27" s="13">
        <f t="shared" si="0"/>
        <v>27.588</v>
      </c>
      <c r="I27" s="7">
        <v>0</v>
      </c>
      <c r="J27" s="7">
        <v>0</v>
      </c>
      <c r="K27" s="7">
        <v>0</v>
      </c>
      <c r="L27" s="7">
        <v>0</v>
      </c>
      <c r="M27" s="13">
        <f t="shared" si="1"/>
        <v>0</v>
      </c>
      <c r="N27" s="7">
        <v>4</v>
      </c>
      <c r="O27" s="7">
        <v>10</v>
      </c>
      <c r="P27" s="7">
        <v>0</v>
      </c>
      <c r="Q27" s="13">
        <f t="shared" si="2"/>
        <v>2.8</v>
      </c>
      <c r="R27" s="62">
        <f t="shared" si="3"/>
        <v>30.388</v>
      </c>
      <c r="S27" s="19" t="s">
        <v>94</v>
      </c>
      <c r="T27" s="59"/>
    </row>
    <row r="28" s="1" customFormat="1" ht="20" customHeight="1" spans="1:20">
      <c r="A28" s="19" t="s">
        <v>204</v>
      </c>
      <c r="B28" s="19" t="s">
        <v>180</v>
      </c>
      <c r="C28" s="19">
        <v>81820930</v>
      </c>
      <c r="D28" s="7">
        <v>89.69</v>
      </c>
      <c r="E28" s="18">
        <v>50</v>
      </c>
      <c r="F28" s="7">
        <v>10</v>
      </c>
      <c r="G28" s="7">
        <v>50</v>
      </c>
      <c r="H28" s="13">
        <f t="shared" si="0"/>
        <v>27.5256</v>
      </c>
      <c r="I28" s="7">
        <v>0</v>
      </c>
      <c r="J28" s="7">
        <v>3</v>
      </c>
      <c r="K28" s="7">
        <v>0</v>
      </c>
      <c r="L28" s="7">
        <v>0</v>
      </c>
      <c r="M28" s="13">
        <f t="shared" si="1"/>
        <v>0.225</v>
      </c>
      <c r="N28" s="7">
        <v>8</v>
      </c>
      <c r="O28" s="7">
        <v>0</v>
      </c>
      <c r="P28" s="7">
        <v>0</v>
      </c>
      <c r="Q28" s="13">
        <f t="shared" si="2"/>
        <v>1.6</v>
      </c>
      <c r="R28" s="62">
        <f t="shared" si="3"/>
        <v>29.3506</v>
      </c>
      <c r="S28" s="19" t="s">
        <v>94</v>
      </c>
      <c r="T28" s="59"/>
    </row>
    <row r="29" s="1" customFormat="1" ht="20" customHeight="1" spans="1:20">
      <c r="A29" s="19" t="s">
        <v>205</v>
      </c>
      <c r="B29" s="19" t="s">
        <v>180</v>
      </c>
      <c r="C29" s="19">
        <v>81820929</v>
      </c>
      <c r="D29" s="7">
        <v>87.69</v>
      </c>
      <c r="E29" s="18">
        <v>50</v>
      </c>
      <c r="F29" s="7">
        <v>10</v>
      </c>
      <c r="G29" s="7">
        <v>50</v>
      </c>
      <c r="H29" s="13">
        <f t="shared" si="0"/>
        <v>27.0456</v>
      </c>
      <c r="I29" s="7">
        <v>0</v>
      </c>
      <c r="J29" s="7">
        <v>0</v>
      </c>
      <c r="K29" s="7">
        <v>0</v>
      </c>
      <c r="L29" s="7">
        <v>0</v>
      </c>
      <c r="M29" s="13">
        <f t="shared" si="1"/>
        <v>0</v>
      </c>
      <c r="N29" s="7">
        <v>6</v>
      </c>
      <c r="O29" s="7">
        <v>5</v>
      </c>
      <c r="P29" s="7">
        <v>0</v>
      </c>
      <c r="Q29" s="13">
        <f t="shared" si="2"/>
        <v>2.2</v>
      </c>
      <c r="R29" s="62">
        <f t="shared" si="3"/>
        <v>29.2456</v>
      </c>
      <c r="S29" s="19" t="s">
        <v>94</v>
      </c>
      <c r="T29" s="59"/>
    </row>
    <row r="30" s="1" customFormat="1" ht="20" customHeight="1" spans="1:20">
      <c r="A30" s="19" t="s">
        <v>206</v>
      </c>
      <c r="B30" s="19" t="s">
        <v>180</v>
      </c>
      <c r="C30" s="19">
        <v>81820920</v>
      </c>
      <c r="D30" s="7">
        <v>87.44</v>
      </c>
      <c r="E30" s="18">
        <v>50</v>
      </c>
      <c r="F30" s="7">
        <v>10</v>
      </c>
      <c r="G30" s="7">
        <v>50</v>
      </c>
      <c r="H30" s="13">
        <f t="shared" si="0"/>
        <v>26.9856</v>
      </c>
      <c r="I30" s="7">
        <v>0</v>
      </c>
      <c r="J30" s="7">
        <v>0</v>
      </c>
      <c r="K30" s="7">
        <v>0</v>
      </c>
      <c r="L30" s="7">
        <v>0</v>
      </c>
      <c r="M30" s="13">
        <f t="shared" si="1"/>
        <v>0</v>
      </c>
      <c r="N30" s="7">
        <v>6</v>
      </c>
      <c r="O30" s="7">
        <v>5</v>
      </c>
      <c r="P30" s="7">
        <v>0</v>
      </c>
      <c r="Q30" s="13">
        <f t="shared" si="2"/>
        <v>2.2</v>
      </c>
      <c r="R30" s="62">
        <f t="shared" si="3"/>
        <v>29.1856</v>
      </c>
      <c r="S30" s="19" t="s">
        <v>94</v>
      </c>
      <c r="T30" s="59"/>
    </row>
    <row r="31" s="1" customFormat="1" ht="20" customHeight="1" spans="1:20">
      <c r="A31" s="19" t="s">
        <v>207</v>
      </c>
      <c r="B31" s="19" t="s">
        <v>180</v>
      </c>
      <c r="C31" s="19">
        <v>81820945</v>
      </c>
      <c r="D31" s="7">
        <v>90.41</v>
      </c>
      <c r="E31" s="18">
        <v>50</v>
      </c>
      <c r="F31" s="7">
        <v>10</v>
      </c>
      <c r="G31" s="7">
        <v>50</v>
      </c>
      <c r="H31" s="13">
        <f t="shared" si="0"/>
        <v>27.6984</v>
      </c>
      <c r="I31" s="7">
        <v>0</v>
      </c>
      <c r="J31" s="7">
        <v>0</v>
      </c>
      <c r="K31" s="7">
        <v>0</v>
      </c>
      <c r="L31" s="7">
        <v>0</v>
      </c>
      <c r="M31" s="13">
        <f t="shared" si="1"/>
        <v>0</v>
      </c>
      <c r="N31" s="7">
        <v>2</v>
      </c>
      <c r="O31" s="7">
        <v>5</v>
      </c>
      <c r="P31" s="7">
        <v>0</v>
      </c>
      <c r="Q31" s="13">
        <f t="shared" si="2"/>
        <v>1.4</v>
      </c>
      <c r="R31" s="62">
        <f t="shared" si="3"/>
        <v>29.0984</v>
      </c>
      <c r="S31" s="19" t="s">
        <v>94</v>
      </c>
      <c r="T31" s="59"/>
    </row>
    <row r="32" s="1" customFormat="1" ht="20" customHeight="1" spans="1:20">
      <c r="A32" s="19" t="s">
        <v>208</v>
      </c>
      <c r="B32" s="19" t="s">
        <v>180</v>
      </c>
      <c r="C32" s="19">
        <v>81820932</v>
      </c>
      <c r="D32" s="7">
        <v>90.54</v>
      </c>
      <c r="E32" s="18">
        <v>50</v>
      </c>
      <c r="F32" s="7">
        <v>10</v>
      </c>
      <c r="G32" s="7">
        <v>50</v>
      </c>
      <c r="H32" s="13">
        <f t="shared" si="0"/>
        <v>27.7296</v>
      </c>
      <c r="I32" s="7">
        <v>0</v>
      </c>
      <c r="J32" s="7">
        <v>0</v>
      </c>
      <c r="K32" s="7">
        <v>0</v>
      </c>
      <c r="L32" s="7">
        <v>0</v>
      </c>
      <c r="M32" s="13">
        <f t="shared" si="1"/>
        <v>0</v>
      </c>
      <c r="N32" s="7">
        <v>6</v>
      </c>
      <c r="O32" s="7">
        <v>0</v>
      </c>
      <c r="P32" s="7">
        <v>0</v>
      </c>
      <c r="Q32" s="13">
        <f t="shared" si="2"/>
        <v>1.2</v>
      </c>
      <c r="R32" s="62">
        <f t="shared" si="3"/>
        <v>28.9296</v>
      </c>
      <c r="S32" s="19" t="s">
        <v>94</v>
      </c>
      <c r="T32" s="59"/>
    </row>
    <row r="33" s="1" customFormat="1" ht="20" customHeight="1" spans="1:20">
      <c r="A33" s="19" t="s">
        <v>209</v>
      </c>
      <c r="B33" s="19" t="s">
        <v>180</v>
      </c>
      <c r="C33" s="19">
        <v>81820943</v>
      </c>
      <c r="D33" s="7">
        <v>85.1</v>
      </c>
      <c r="E33" s="18">
        <v>50</v>
      </c>
      <c r="F33" s="7">
        <v>10</v>
      </c>
      <c r="G33" s="7">
        <v>50</v>
      </c>
      <c r="H33" s="13">
        <f t="shared" si="0"/>
        <v>26.424</v>
      </c>
      <c r="I33" s="7">
        <v>0</v>
      </c>
      <c r="J33" s="7">
        <v>0</v>
      </c>
      <c r="K33" s="7">
        <v>0</v>
      </c>
      <c r="L33" s="7">
        <v>0</v>
      </c>
      <c r="M33" s="13">
        <f t="shared" si="1"/>
        <v>0</v>
      </c>
      <c r="N33" s="7">
        <v>2</v>
      </c>
      <c r="O33" s="7">
        <v>10</v>
      </c>
      <c r="P33" s="7">
        <v>0</v>
      </c>
      <c r="Q33" s="13">
        <f t="shared" si="2"/>
        <v>2.4</v>
      </c>
      <c r="R33" s="62">
        <f t="shared" si="3"/>
        <v>28.824</v>
      </c>
      <c r="S33" s="19" t="s">
        <v>94</v>
      </c>
      <c r="T33" s="59"/>
    </row>
    <row r="34" s="1" customFormat="1" ht="20" customHeight="1" spans="1:20">
      <c r="A34" s="19" t="s">
        <v>210</v>
      </c>
      <c r="B34" s="19" t="s">
        <v>180</v>
      </c>
      <c r="C34" s="19">
        <v>81820941</v>
      </c>
      <c r="D34" s="7">
        <v>86.41</v>
      </c>
      <c r="E34" s="18">
        <v>50</v>
      </c>
      <c r="F34" s="7">
        <v>10</v>
      </c>
      <c r="G34" s="7">
        <v>50</v>
      </c>
      <c r="H34" s="13">
        <f t="shared" si="0"/>
        <v>26.7384</v>
      </c>
      <c r="I34" s="7">
        <v>0</v>
      </c>
      <c r="J34" s="7">
        <v>0</v>
      </c>
      <c r="K34" s="7">
        <v>0</v>
      </c>
      <c r="L34" s="7">
        <v>0</v>
      </c>
      <c r="M34" s="13">
        <f t="shared" si="1"/>
        <v>0</v>
      </c>
      <c r="N34" s="7">
        <v>5</v>
      </c>
      <c r="O34" s="7">
        <v>0</v>
      </c>
      <c r="P34" s="7">
        <v>5</v>
      </c>
      <c r="Q34" s="13">
        <f t="shared" si="2"/>
        <v>2</v>
      </c>
      <c r="R34" s="62">
        <f t="shared" si="3"/>
        <v>28.7384</v>
      </c>
      <c r="S34" s="19" t="s">
        <v>94</v>
      </c>
      <c r="T34" s="59"/>
    </row>
    <row r="35" s="1" customFormat="1" ht="20" customHeight="1" spans="1:20">
      <c r="A35" s="19" t="s">
        <v>211</v>
      </c>
      <c r="B35" s="19" t="s">
        <v>180</v>
      </c>
      <c r="C35" s="19">
        <v>81820951</v>
      </c>
      <c r="D35" s="7">
        <v>88.95</v>
      </c>
      <c r="E35" s="18">
        <v>50</v>
      </c>
      <c r="F35" s="7">
        <v>10</v>
      </c>
      <c r="G35" s="7">
        <v>50</v>
      </c>
      <c r="H35" s="13">
        <f t="shared" si="0"/>
        <v>27.348</v>
      </c>
      <c r="I35" s="7">
        <v>0</v>
      </c>
      <c r="J35" s="7">
        <v>0.6</v>
      </c>
      <c r="K35" s="7">
        <v>0</v>
      </c>
      <c r="L35" s="7">
        <v>0</v>
      </c>
      <c r="M35" s="13">
        <f t="shared" si="1"/>
        <v>0.045</v>
      </c>
      <c r="N35" s="7">
        <v>0</v>
      </c>
      <c r="O35" s="7">
        <v>5</v>
      </c>
      <c r="P35" s="7">
        <v>0</v>
      </c>
      <c r="Q35" s="13">
        <f t="shared" si="2"/>
        <v>1</v>
      </c>
      <c r="R35" s="62">
        <f t="shared" si="3"/>
        <v>28.393</v>
      </c>
      <c r="S35" s="19"/>
      <c r="T35" s="59"/>
    </row>
    <row r="36" s="1" customFormat="1" ht="20" customHeight="1" spans="1:20">
      <c r="A36" s="19" t="s">
        <v>212</v>
      </c>
      <c r="B36" s="19" t="s">
        <v>180</v>
      </c>
      <c r="C36" s="19">
        <v>81820949</v>
      </c>
      <c r="D36" s="7">
        <v>87.9</v>
      </c>
      <c r="E36" s="18">
        <v>50</v>
      </c>
      <c r="F36" s="7">
        <v>10</v>
      </c>
      <c r="G36" s="7">
        <v>50</v>
      </c>
      <c r="H36" s="13">
        <f t="shared" si="0"/>
        <v>27.096</v>
      </c>
      <c r="I36" s="7">
        <v>0</v>
      </c>
      <c r="J36" s="7">
        <v>0.6</v>
      </c>
      <c r="K36" s="7">
        <v>0</v>
      </c>
      <c r="L36" s="7">
        <v>0</v>
      </c>
      <c r="M36" s="13">
        <f t="shared" si="1"/>
        <v>0.045</v>
      </c>
      <c r="N36" s="7">
        <v>6</v>
      </c>
      <c r="O36" s="7">
        <v>0</v>
      </c>
      <c r="P36" s="7">
        <v>0</v>
      </c>
      <c r="Q36" s="13">
        <f t="shared" si="2"/>
        <v>1.2</v>
      </c>
      <c r="R36" s="62">
        <f t="shared" si="3"/>
        <v>28.341</v>
      </c>
      <c r="S36" s="19"/>
      <c r="T36" s="59"/>
    </row>
    <row r="37" s="1" customFormat="1" ht="20" customHeight="1" spans="1:20">
      <c r="A37" s="19" t="s">
        <v>213</v>
      </c>
      <c r="B37" s="19" t="s">
        <v>180</v>
      </c>
      <c r="C37" s="19">
        <v>81820940</v>
      </c>
      <c r="D37" s="7">
        <v>87.31</v>
      </c>
      <c r="E37" s="18">
        <v>50</v>
      </c>
      <c r="F37" s="7">
        <v>10</v>
      </c>
      <c r="G37" s="7">
        <v>50</v>
      </c>
      <c r="H37" s="13">
        <f t="shared" si="0"/>
        <v>26.9544</v>
      </c>
      <c r="I37" s="7">
        <v>0</v>
      </c>
      <c r="J37" s="7">
        <v>0</v>
      </c>
      <c r="K37" s="7">
        <v>0</v>
      </c>
      <c r="L37" s="7">
        <v>0</v>
      </c>
      <c r="M37" s="13">
        <f t="shared" si="1"/>
        <v>0</v>
      </c>
      <c r="N37" s="7">
        <v>0</v>
      </c>
      <c r="O37" s="7">
        <v>5</v>
      </c>
      <c r="P37" s="7">
        <v>0</v>
      </c>
      <c r="Q37" s="13">
        <f t="shared" si="2"/>
        <v>1</v>
      </c>
      <c r="R37" s="62">
        <f t="shared" si="3"/>
        <v>27.9544</v>
      </c>
      <c r="S37" s="19"/>
      <c r="T37" s="59"/>
    </row>
    <row r="38" s="1" customFormat="1" ht="20" customHeight="1" spans="1:20">
      <c r="A38" s="19" t="s">
        <v>214</v>
      </c>
      <c r="B38" s="19" t="s">
        <v>180</v>
      </c>
      <c r="C38" s="19">
        <v>81820950</v>
      </c>
      <c r="D38" s="7">
        <v>88.03</v>
      </c>
      <c r="E38" s="18">
        <v>50</v>
      </c>
      <c r="F38" s="7">
        <v>10</v>
      </c>
      <c r="G38" s="7">
        <v>50</v>
      </c>
      <c r="H38" s="13">
        <f t="shared" si="0"/>
        <v>27.1272</v>
      </c>
      <c r="I38" s="7">
        <v>0</v>
      </c>
      <c r="J38" s="7">
        <v>1</v>
      </c>
      <c r="K38" s="7">
        <v>0</v>
      </c>
      <c r="L38" s="7">
        <v>0</v>
      </c>
      <c r="M38" s="13">
        <f t="shared" si="1"/>
        <v>0.075</v>
      </c>
      <c r="N38" s="7">
        <v>2</v>
      </c>
      <c r="O38" s="7">
        <v>0</v>
      </c>
      <c r="P38" s="7">
        <v>0</v>
      </c>
      <c r="Q38" s="13">
        <f t="shared" si="2"/>
        <v>0.4</v>
      </c>
      <c r="R38" s="62">
        <f t="shared" si="3"/>
        <v>27.6022</v>
      </c>
      <c r="S38" s="19"/>
      <c r="T38" s="59"/>
    </row>
    <row r="39" s="1" customFormat="1" ht="20" customHeight="1" spans="1:20">
      <c r="A39" s="19" t="s">
        <v>215</v>
      </c>
      <c r="B39" s="19" t="s">
        <v>180</v>
      </c>
      <c r="C39" s="19">
        <v>81820939</v>
      </c>
      <c r="D39" s="7">
        <v>87.85</v>
      </c>
      <c r="E39" s="18">
        <v>50</v>
      </c>
      <c r="F39" s="7">
        <v>10</v>
      </c>
      <c r="G39" s="7">
        <v>50</v>
      </c>
      <c r="H39" s="13">
        <f t="shared" si="0"/>
        <v>27.084</v>
      </c>
      <c r="I39" s="7">
        <v>0</v>
      </c>
      <c r="J39" s="7">
        <v>0</v>
      </c>
      <c r="K39" s="7">
        <v>0</v>
      </c>
      <c r="L39" s="7">
        <v>0</v>
      </c>
      <c r="M39" s="13">
        <f t="shared" si="1"/>
        <v>0</v>
      </c>
      <c r="N39" s="7">
        <v>0</v>
      </c>
      <c r="O39" s="7">
        <v>0</v>
      </c>
      <c r="P39" s="7">
        <v>0</v>
      </c>
      <c r="Q39" s="13">
        <f t="shared" si="2"/>
        <v>0</v>
      </c>
      <c r="R39" s="62">
        <f t="shared" si="3"/>
        <v>27.084</v>
      </c>
      <c r="S39" s="19"/>
      <c r="T39" s="59"/>
    </row>
    <row r="40" s="1" customFormat="1" ht="20" customHeight="1" spans="1:20">
      <c r="A40" s="19" t="s">
        <v>216</v>
      </c>
      <c r="B40" s="19" t="s">
        <v>180</v>
      </c>
      <c r="C40" s="19">
        <v>81820928</v>
      </c>
      <c r="D40" s="7">
        <v>86.46</v>
      </c>
      <c r="E40" s="18">
        <v>50</v>
      </c>
      <c r="F40" s="7">
        <v>10</v>
      </c>
      <c r="G40" s="7">
        <v>50</v>
      </c>
      <c r="H40" s="13">
        <f t="shared" si="0"/>
        <v>26.7504</v>
      </c>
      <c r="I40" s="7">
        <v>0</v>
      </c>
      <c r="J40" s="7">
        <v>0</v>
      </c>
      <c r="K40" s="7">
        <v>0</v>
      </c>
      <c r="L40" s="7">
        <v>0</v>
      </c>
      <c r="M40" s="13">
        <f t="shared" si="1"/>
        <v>0</v>
      </c>
      <c r="N40" s="7">
        <v>0</v>
      </c>
      <c r="O40" s="7">
        <v>0</v>
      </c>
      <c r="P40" s="7">
        <v>0</v>
      </c>
      <c r="Q40" s="13">
        <f t="shared" si="2"/>
        <v>0</v>
      </c>
      <c r="R40" s="62">
        <f t="shared" si="3"/>
        <v>26.7504</v>
      </c>
      <c r="S40" s="19"/>
      <c r="T40" s="59"/>
    </row>
    <row r="41" s="1" customFormat="1" ht="20" customHeight="1" spans="1:20">
      <c r="A41" s="19" t="s">
        <v>217</v>
      </c>
      <c r="B41" s="19" t="s">
        <v>180</v>
      </c>
      <c r="C41" s="19">
        <v>81820913</v>
      </c>
      <c r="D41" s="7">
        <v>81.97</v>
      </c>
      <c r="E41" s="18">
        <v>50</v>
      </c>
      <c r="F41" s="7">
        <v>10</v>
      </c>
      <c r="G41" s="7">
        <v>50</v>
      </c>
      <c r="H41" s="13">
        <f t="shared" si="0"/>
        <v>25.6728</v>
      </c>
      <c r="I41" s="7">
        <v>0</v>
      </c>
      <c r="J41" s="7">
        <v>0</v>
      </c>
      <c r="K41" s="7">
        <v>0</v>
      </c>
      <c r="L41" s="7">
        <v>0</v>
      </c>
      <c r="M41" s="13">
        <f t="shared" si="1"/>
        <v>0</v>
      </c>
      <c r="N41" s="7">
        <v>0</v>
      </c>
      <c r="O41" s="7">
        <v>0</v>
      </c>
      <c r="P41" s="7">
        <v>0</v>
      </c>
      <c r="Q41" s="13">
        <f t="shared" si="2"/>
        <v>0</v>
      </c>
      <c r="R41" s="62">
        <f t="shared" si="3"/>
        <v>25.6728</v>
      </c>
      <c r="S41" s="19"/>
      <c r="T41" s="59"/>
    </row>
  </sheetData>
  <mergeCells count="13">
    <mergeCell ref="A1:T1"/>
    <mergeCell ref="D2:G2"/>
    <mergeCell ref="I2:L2"/>
    <mergeCell ref="N2:P2"/>
    <mergeCell ref="A2:A3"/>
    <mergeCell ref="B2:B3"/>
    <mergeCell ref="C2:C3"/>
    <mergeCell ref="H2:H3"/>
    <mergeCell ref="M2:M3"/>
    <mergeCell ref="Q2:Q3"/>
    <mergeCell ref="R2:R3"/>
    <mergeCell ref="S2:S3"/>
    <mergeCell ref="T2:T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opLeftCell="A7" workbookViewId="0">
      <selection activeCell="U25" sqref="U25"/>
    </sheetView>
  </sheetViews>
  <sheetFormatPr defaultColWidth="9" defaultRowHeight="13.5"/>
  <cols>
    <col min="1" max="1" width="10.625" style="42" customWidth="1"/>
    <col min="2" max="4" width="9" style="42"/>
    <col min="5" max="10" width="5.625" style="42" customWidth="1"/>
    <col min="11" max="16" width="5.625" customWidth="1"/>
    <col min="18" max="18" width="6.375" customWidth="1"/>
  </cols>
  <sheetData>
    <row r="1" s="1" customFormat="1" ht="27" spans="1:20">
      <c r="A1" s="43" t="s">
        <v>218</v>
      </c>
      <c r="B1" s="44"/>
      <c r="C1" s="44"/>
      <c r="D1" s="44"/>
      <c r="E1" s="44"/>
      <c r="F1" s="44"/>
      <c r="G1" s="44"/>
      <c r="H1" s="44"/>
      <c r="I1" s="44"/>
      <c r="J1" s="44"/>
      <c r="K1" s="52"/>
      <c r="L1" s="52"/>
      <c r="M1" s="52"/>
      <c r="N1" s="52"/>
      <c r="O1" s="52"/>
      <c r="P1" s="52"/>
      <c r="Q1" s="52"/>
      <c r="R1" s="52"/>
      <c r="S1" s="54"/>
      <c r="T1" s="55"/>
    </row>
    <row r="2" s="41" customFormat="1" ht="67.5" spans="1:19">
      <c r="A2" s="45" t="s">
        <v>2</v>
      </c>
      <c r="B2" s="45" t="s">
        <v>134</v>
      </c>
      <c r="C2" s="45" t="s">
        <v>1</v>
      </c>
      <c r="D2" s="45" t="s">
        <v>219</v>
      </c>
      <c r="E2" s="45" t="s">
        <v>220</v>
      </c>
      <c r="F2" s="45" t="s">
        <v>221</v>
      </c>
      <c r="G2" s="45" t="s">
        <v>222</v>
      </c>
      <c r="H2" s="45" t="s">
        <v>6</v>
      </c>
      <c r="I2" s="45" t="s">
        <v>223</v>
      </c>
      <c r="J2" s="45" t="s">
        <v>224</v>
      </c>
      <c r="K2" s="35" t="s">
        <v>225</v>
      </c>
      <c r="L2" s="35" t="s">
        <v>226</v>
      </c>
      <c r="M2" s="35" t="s">
        <v>227</v>
      </c>
      <c r="N2" s="35" t="s">
        <v>228</v>
      </c>
      <c r="O2" s="35" t="s">
        <v>229</v>
      </c>
      <c r="P2" s="35" t="s">
        <v>230</v>
      </c>
      <c r="Q2" s="35" t="s">
        <v>6</v>
      </c>
      <c r="R2" s="35" t="s">
        <v>7</v>
      </c>
      <c r="S2" s="35" t="s">
        <v>135</v>
      </c>
    </row>
    <row r="3" ht="27" spans="1:19">
      <c r="A3" s="46">
        <v>819200172</v>
      </c>
      <c r="B3" s="47" t="s">
        <v>155</v>
      </c>
      <c r="C3" s="48" t="s">
        <v>231</v>
      </c>
      <c r="D3" s="49" t="s">
        <v>232</v>
      </c>
      <c r="E3" s="46">
        <v>1</v>
      </c>
      <c r="F3" s="39" t="s">
        <v>233</v>
      </c>
      <c r="G3" s="39" t="s">
        <v>233</v>
      </c>
      <c r="H3" s="50">
        <v>605.36</v>
      </c>
      <c r="I3" s="39" t="s">
        <v>233</v>
      </c>
      <c r="J3" s="46">
        <v>10</v>
      </c>
      <c r="K3" s="53">
        <v>5</v>
      </c>
      <c r="L3" s="38" t="s">
        <v>233</v>
      </c>
      <c r="M3" s="38" t="s">
        <v>233</v>
      </c>
      <c r="N3" s="46">
        <v>20</v>
      </c>
      <c r="O3" s="46">
        <v>20</v>
      </c>
      <c r="P3" s="38" t="s">
        <v>233</v>
      </c>
      <c r="Q3" s="46">
        <f t="shared" ref="Q3:Q40" si="0">SUM(H3:P3)</f>
        <v>660.36</v>
      </c>
      <c r="R3" s="45" t="s">
        <v>234</v>
      </c>
      <c r="S3" s="46"/>
    </row>
    <row r="4" ht="27" spans="1:19">
      <c r="A4" s="46">
        <v>819200171</v>
      </c>
      <c r="B4" s="47" t="s">
        <v>146</v>
      </c>
      <c r="C4" s="48" t="s">
        <v>235</v>
      </c>
      <c r="D4" s="49" t="s">
        <v>232</v>
      </c>
      <c r="E4" s="46">
        <v>1</v>
      </c>
      <c r="F4" s="39" t="s">
        <v>233</v>
      </c>
      <c r="G4" s="39" t="s">
        <v>233</v>
      </c>
      <c r="H4" s="50">
        <v>605.36</v>
      </c>
      <c r="I4" s="39" t="s">
        <v>233</v>
      </c>
      <c r="J4" s="39" t="s">
        <v>233</v>
      </c>
      <c r="K4" s="53">
        <v>5</v>
      </c>
      <c r="L4" s="38" t="s">
        <v>233</v>
      </c>
      <c r="M4" s="38" t="s">
        <v>233</v>
      </c>
      <c r="N4" s="46">
        <v>20</v>
      </c>
      <c r="O4" s="46">
        <v>20</v>
      </c>
      <c r="P4" s="38" t="s">
        <v>233</v>
      </c>
      <c r="Q4" s="46">
        <f t="shared" si="0"/>
        <v>650.36</v>
      </c>
      <c r="R4" s="45"/>
      <c r="S4" s="46"/>
    </row>
    <row r="5" ht="27" spans="1:19">
      <c r="A5" s="46">
        <v>819200165</v>
      </c>
      <c r="B5" s="47" t="s">
        <v>146</v>
      </c>
      <c r="C5" s="48" t="s">
        <v>236</v>
      </c>
      <c r="D5" s="49" t="s">
        <v>237</v>
      </c>
      <c r="E5" s="46">
        <v>1</v>
      </c>
      <c r="F5" s="50">
        <v>407</v>
      </c>
      <c r="G5" s="50">
        <v>218</v>
      </c>
      <c r="H5" s="50">
        <v>625</v>
      </c>
      <c r="I5" s="39" t="s">
        <v>233</v>
      </c>
      <c r="J5" s="39" t="s">
        <v>233</v>
      </c>
      <c r="K5" s="53">
        <v>5</v>
      </c>
      <c r="L5" s="38" t="s">
        <v>233</v>
      </c>
      <c r="M5" s="38" t="s">
        <v>233</v>
      </c>
      <c r="N5" s="46">
        <v>10</v>
      </c>
      <c r="O5" s="38" t="s">
        <v>233</v>
      </c>
      <c r="P5" s="38" t="s">
        <v>233</v>
      </c>
      <c r="Q5" s="46">
        <f t="shared" si="0"/>
        <v>640</v>
      </c>
      <c r="R5" s="45"/>
      <c r="S5" s="46"/>
    </row>
    <row r="6" ht="27" spans="1:19">
      <c r="A6" s="46">
        <v>819200164</v>
      </c>
      <c r="B6" s="47" t="s">
        <v>146</v>
      </c>
      <c r="C6" s="48" t="s">
        <v>238</v>
      </c>
      <c r="D6" s="51" t="s">
        <v>239</v>
      </c>
      <c r="E6" s="46">
        <v>1</v>
      </c>
      <c r="F6" s="50">
        <v>395</v>
      </c>
      <c r="G6" s="50">
        <v>224.2</v>
      </c>
      <c r="H6" s="50">
        <v>619.2</v>
      </c>
      <c r="I6" s="39" t="s">
        <v>233</v>
      </c>
      <c r="J6" s="39" t="s">
        <v>233</v>
      </c>
      <c r="K6" s="53">
        <v>5</v>
      </c>
      <c r="L6" s="38" t="s">
        <v>233</v>
      </c>
      <c r="M6" s="38" t="s">
        <v>233</v>
      </c>
      <c r="N6" s="46">
        <v>10</v>
      </c>
      <c r="O6" s="38" t="s">
        <v>233</v>
      </c>
      <c r="P6" s="38" t="s">
        <v>233</v>
      </c>
      <c r="Q6" s="46">
        <f t="shared" si="0"/>
        <v>634.2</v>
      </c>
      <c r="R6" s="45"/>
      <c r="S6" s="46"/>
    </row>
    <row r="7" ht="40.5" spans="1:19">
      <c r="A7" s="46">
        <v>819200156</v>
      </c>
      <c r="B7" s="47" t="s">
        <v>146</v>
      </c>
      <c r="C7" s="48" t="s">
        <v>240</v>
      </c>
      <c r="D7" s="49" t="s">
        <v>241</v>
      </c>
      <c r="E7" s="46">
        <v>1</v>
      </c>
      <c r="F7" s="50">
        <v>379</v>
      </c>
      <c r="G7" s="50">
        <v>227.2</v>
      </c>
      <c r="H7" s="50">
        <v>606.2</v>
      </c>
      <c r="I7" s="39" t="s">
        <v>233</v>
      </c>
      <c r="J7" s="50">
        <v>10</v>
      </c>
      <c r="K7" s="53">
        <v>5</v>
      </c>
      <c r="L7" s="38" t="s">
        <v>233</v>
      </c>
      <c r="M7" s="38" t="s">
        <v>233</v>
      </c>
      <c r="N7" s="46">
        <v>10</v>
      </c>
      <c r="O7" s="38" t="s">
        <v>233</v>
      </c>
      <c r="P7" s="38" t="s">
        <v>233</v>
      </c>
      <c r="Q7" s="46">
        <f t="shared" si="0"/>
        <v>631.2</v>
      </c>
      <c r="R7" s="39" t="s">
        <v>242</v>
      </c>
      <c r="S7" s="46"/>
    </row>
    <row r="8" ht="27" spans="1:19">
      <c r="A8" s="46">
        <v>819200169</v>
      </c>
      <c r="B8" s="47" t="s">
        <v>155</v>
      </c>
      <c r="C8" s="48" t="s">
        <v>243</v>
      </c>
      <c r="D8" s="51" t="s">
        <v>244</v>
      </c>
      <c r="E8" s="46">
        <v>1</v>
      </c>
      <c r="F8" s="50">
        <v>391</v>
      </c>
      <c r="G8" s="50">
        <v>200.8</v>
      </c>
      <c r="H8" s="50">
        <v>591.8</v>
      </c>
      <c r="I8" s="39" t="s">
        <v>233</v>
      </c>
      <c r="J8" s="50">
        <v>20</v>
      </c>
      <c r="K8" s="53">
        <v>5</v>
      </c>
      <c r="L8" s="53">
        <v>3</v>
      </c>
      <c r="M8" s="38" t="s">
        <v>233</v>
      </c>
      <c r="N8" s="46">
        <v>10</v>
      </c>
      <c r="O8" s="38" t="s">
        <v>233</v>
      </c>
      <c r="P8" s="38" t="s">
        <v>233</v>
      </c>
      <c r="Q8" s="46">
        <f t="shared" si="0"/>
        <v>629.8</v>
      </c>
      <c r="R8" s="39"/>
      <c r="S8" s="46"/>
    </row>
    <row r="9" ht="27" spans="1:19">
      <c r="A9" s="46">
        <v>819200154</v>
      </c>
      <c r="B9" s="47" t="s">
        <v>146</v>
      </c>
      <c r="C9" s="48" t="s">
        <v>245</v>
      </c>
      <c r="D9" s="51" t="s">
        <v>246</v>
      </c>
      <c r="E9" s="46">
        <v>1</v>
      </c>
      <c r="F9" s="50">
        <v>398</v>
      </c>
      <c r="G9" s="50">
        <v>211.2</v>
      </c>
      <c r="H9" s="50">
        <v>609.2</v>
      </c>
      <c r="I9" s="39" t="s">
        <v>233</v>
      </c>
      <c r="J9" s="39" t="s">
        <v>233</v>
      </c>
      <c r="K9" s="38" t="s">
        <v>233</v>
      </c>
      <c r="L9" s="38" t="s">
        <v>233</v>
      </c>
      <c r="M9" s="38" t="s">
        <v>233</v>
      </c>
      <c r="N9" s="46">
        <v>20</v>
      </c>
      <c r="O9" s="38" t="s">
        <v>233</v>
      </c>
      <c r="P9" s="38" t="s">
        <v>233</v>
      </c>
      <c r="Q9" s="46">
        <f t="shared" si="0"/>
        <v>629.2</v>
      </c>
      <c r="R9" s="39"/>
      <c r="S9" s="46"/>
    </row>
    <row r="10" ht="27" spans="1:19">
      <c r="A10" s="46">
        <v>819200153</v>
      </c>
      <c r="B10" s="47" t="s">
        <v>146</v>
      </c>
      <c r="C10" s="48" t="s">
        <v>247</v>
      </c>
      <c r="D10" s="49" t="s">
        <v>248</v>
      </c>
      <c r="E10" s="46">
        <v>1</v>
      </c>
      <c r="F10" s="50">
        <v>400</v>
      </c>
      <c r="G10" s="50">
        <v>210.8</v>
      </c>
      <c r="H10" s="50">
        <v>610.8</v>
      </c>
      <c r="I10" s="39" t="s">
        <v>233</v>
      </c>
      <c r="J10" s="39" t="s">
        <v>233</v>
      </c>
      <c r="K10" s="53">
        <v>5</v>
      </c>
      <c r="L10" s="38" t="s">
        <v>233</v>
      </c>
      <c r="M10" s="38" t="s">
        <v>233</v>
      </c>
      <c r="N10" s="46">
        <v>10</v>
      </c>
      <c r="O10" s="38" t="s">
        <v>233</v>
      </c>
      <c r="P10" s="38" t="s">
        <v>233</v>
      </c>
      <c r="Q10" s="46">
        <f t="shared" si="0"/>
        <v>625.8</v>
      </c>
      <c r="R10" s="39"/>
      <c r="S10" s="46"/>
    </row>
    <row r="11" ht="36" spans="1:19">
      <c r="A11" s="46">
        <v>819200474</v>
      </c>
      <c r="B11" s="47" t="s">
        <v>137</v>
      </c>
      <c r="C11" s="48" t="s">
        <v>249</v>
      </c>
      <c r="D11" s="49" t="s">
        <v>232</v>
      </c>
      <c r="E11" s="46">
        <v>0</v>
      </c>
      <c r="F11" s="50">
        <v>380</v>
      </c>
      <c r="G11" s="50">
        <v>222.4</v>
      </c>
      <c r="H11" s="50">
        <v>602.4</v>
      </c>
      <c r="I11" s="39" t="s">
        <v>233</v>
      </c>
      <c r="J11" s="39" t="s">
        <v>233</v>
      </c>
      <c r="K11" s="38" t="s">
        <v>233</v>
      </c>
      <c r="L11" s="38" t="s">
        <v>233</v>
      </c>
      <c r="M11" s="38" t="s">
        <v>233</v>
      </c>
      <c r="N11" s="46">
        <v>20</v>
      </c>
      <c r="O11" s="38" t="s">
        <v>233</v>
      </c>
      <c r="P11" s="38" t="s">
        <v>233</v>
      </c>
      <c r="Q11" s="46">
        <f t="shared" si="0"/>
        <v>622.4</v>
      </c>
      <c r="R11" s="39" t="s">
        <v>250</v>
      </c>
      <c r="S11" s="46"/>
    </row>
    <row r="12" ht="36" spans="1:19">
      <c r="A12" s="46">
        <v>819200472</v>
      </c>
      <c r="B12" s="47" t="s">
        <v>137</v>
      </c>
      <c r="C12" s="48" t="s">
        <v>251</v>
      </c>
      <c r="D12" s="49" t="s">
        <v>232</v>
      </c>
      <c r="E12" s="46">
        <v>0</v>
      </c>
      <c r="F12" s="50">
        <v>372</v>
      </c>
      <c r="G12" s="50">
        <v>224.6</v>
      </c>
      <c r="H12" s="50">
        <v>596.6</v>
      </c>
      <c r="I12" s="39" t="s">
        <v>233</v>
      </c>
      <c r="J12" s="39" t="s">
        <v>233</v>
      </c>
      <c r="K12" s="53">
        <v>5</v>
      </c>
      <c r="L12" s="38" t="s">
        <v>233</v>
      </c>
      <c r="M12" s="38" t="s">
        <v>233</v>
      </c>
      <c r="N12" s="46">
        <v>20</v>
      </c>
      <c r="O12" s="38" t="s">
        <v>233</v>
      </c>
      <c r="P12" s="38" t="s">
        <v>233</v>
      </c>
      <c r="Q12" s="46">
        <f t="shared" si="0"/>
        <v>621.6</v>
      </c>
      <c r="R12" s="39"/>
      <c r="S12" s="46"/>
    </row>
    <row r="13" ht="36" spans="1:19">
      <c r="A13" s="46">
        <v>819200477</v>
      </c>
      <c r="B13" s="47" t="s">
        <v>137</v>
      </c>
      <c r="C13" s="48" t="s">
        <v>252</v>
      </c>
      <c r="D13" s="49" t="s">
        <v>232</v>
      </c>
      <c r="E13" s="46">
        <v>0</v>
      </c>
      <c r="F13" s="50">
        <v>364</v>
      </c>
      <c r="G13" s="50">
        <v>225.4</v>
      </c>
      <c r="H13" s="50">
        <v>589.4</v>
      </c>
      <c r="I13" s="50">
        <v>5</v>
      </c>
      <c r="J13" s="39" t="s">
        <v>233</v>
      </c>
      <c r="K13" s="53">
        <v>4</v>
      </c>
      <c r="L13" s="53">
        <v>3</v>
      </c>
      <c r="M13" s="38" t="s">
        <v>233</v>
      </c>
      <c r="N13" s="46">
        <v>20</v>
      </c>
      <c r="O13" s="38" t="s">
        <v>233</v>
      </c>
      <c r="P13" s="38" t="s">
        <v>233</v>
      </c>
      <c r="Q13" s="46">
        <f t="shared" si="0"/>
        <v>621.4</v>
      </c>
      <c r="R13" s="39"/>
      <c r="S13" s="46"/>
    </row>
    <row r="14" ht="27" spans="1:19">
      <c r="A14" s="46">
        <v>819200149</v>
      </c>
      <c r="B14" s="47" t="s">
        <v>146</v>
      </c>
      <c r="C14" s="48" t="s">
        <v>253</v>
      </c>
      <c r="D14" s="49" t="s">
        <v>254</v>
      </c>
      <c r="E14" s="46">
        <v>1</v>
      </c>
      <c r="F14" s="50">
        <v>389</v>
      </c>
      <c r="G14" s="50">
        <v>221.6</v>
      </c>
      <c r="H14" s="50">
        <v>610.6</v>
      </c>
      <c r="I14" s="39" t="s">
        <v>233</v>
      </c>
      <c r="J14" s="39" t="s">
        <v>233</v>
      </c>
      <c r="K14" s="38" t="s">
        <v>233</v>
      </c>
      <c r="L14" s="38" t="s">
        <v>233</v>
      </c>
      <c r="M14" s="38" t="s">
        <v>233</v>
      </c>
      <c r="N14" s="46">
        <v>10</v>
      </c>
      <c r="O14" s="38" t="s">
        <v>233</v>
      </c>
      <c r="P14" s="38" t="s">
        <v>233</v>
      </c>
      <c r="Q14" s="46">
        <f t="shared" si="0"/>
        <v>620.6</v>
      </c>
      <c r="R14" s="39"/>
      <c r="S14" s="46"/>
    </row>
    <row r="15" ht="27" spans="1:19">
      <c r="A15" s="46">
        <v>819200157</v>
      </c>
      <c r="B15" s="47" t="s">
        <v>146</v>
      </c>
      <c r="C15" s="48" t="s">
        <v>255</v>
      </c>
      <c r="D15" s="49" t="s">
        <v>256</v>
      </c>
      <c r="E15" s="46">
        <v>1</v>
      </c>
      <c r="F15" s="50">
        <v>397</v>
      </c>
      <c r="G15" s="50">
        <v>204.2</v>
      </c>
      <c r="H15" s="50">
        <v>601.2</v>
      </c>
      <c r="I15" s="39" t="s">
        <v>233</v>
      </c>
      <c r="J15" s="39" t="s">
        <v>233</v>
      </c>
      <c r="K15" s="53">
        <v>5</v>
      </c>
      <c r="L15" s="38" t="s">
        <v>233</v>
      </c>
      <c r="M15" s="38" t="s">
        <v>233</v>
      </c>
      <c r="N15" s="46">
        <v>10</v>
      </c>
      <c r="O15" s="38" t="s">
        <v>233</v>
      </c>
      <c r="P15" s="38" t="s">
        <v>233</v>
      </c>
      <c r="Q15" s="46">
        <f t="shared" si="0"/>
        <v>616.2</v>
      </c>
      <c r="R15" s="39"/>
      <c r="S15" s="46"/>
    </row>
    <row r="16" ht="27" spans="1:19">
      <c r="A16" s="46">
        <v>819200159</v>
      </c>
      <c r="B16" s="47" t="s">
        <v>146</v>
      </c>
      <c r="C16" s="48" t="s">
        <v>257</v>
      </c>
      <c r="D16" s="51" t="s">
        <v>258</v>
      </c>
      <c r="E16" s="46">
        <v>1</v>
      </c>
      <c r="F16" s="50">
        <v>385</v>
      </c>
      <c r="G16" s="50">
        <v>212.6</v>
      </c>
      <c r="H16" s="50">
        <v>597.6</v>
      </c>
      <c r="I16" s="39" t="s">
        <v>233</v>
      </c>
      <c r="J16" s="39" t="s">
        <v>233</v>
      </c>
      <c r="K16" s="53">
        <v>5</v>
      </c>
      <c r="L16" s="38" t="s">
        <v>233</v>
      </c>
      <c r="M16" s="38" t="s">
        <v>233</v>
      </c>
      <c r="N16" s="46">
        <v>10</v>
      </c>
      <c r="O16" s="38" t="s">
        <v>233</v>
      </c>
      <c r="P16" s="38" t="s">
        <v>233</v>
      </c>
      <c r="Q16" s="46">
        <f t="shared" si="0"/>
        <v>612.6</v>
      </c>
      <c r="R16" s="39"/>
      <c r="S16" s="46"/>
    </row>
    <row r="17" ht="27" spans="1:19">
      <c r="A17" s="46">
        <v>819200166</v>
      </c>
      <c r="B17" s="47" t="s">
        <v>146</v>
      </c>
      <c r="C17" s="48" t="s">
        <v>259</v>
      </c>
      <c r="D17" s="49" t="s">
        <v>237</v>
      </c>
      <c r="E17" s="46">
        <v>1</v>
      </c>
      <c r="F17" s="50">
        <v>372</v>
      </c>
      <c r="G17" s="50">
        <v>209.6</v>
      </c>
      <c r="H17" s="50">
        <v>581.6</v>
      </c>
      <c r="I17" s="39" t="s">
        <v>233</v>
      </c>
      <c r="J17" s="50">
        <v>10</v>
      </c>
      <c r="K17" s="53">
        <v>5</v>
      </c>
      <c r="L17" s="38" t="s">
        <v>233</v>
      </c>
      <c r="M17" s="38" t="s">
        <v>233</v>
      </c>
      <c r="N17" s="46">
        <v>10</v>
      </c>
      <c r="O17" s="38" t="s">
        <v>233</v>
      </c>
      <c r="P17" s="38" t="s">
        <v>233</v>
      </c>
      <c r="Q17" s="46">
        <f t="shared" si="0"/>
        <v>606.6</v>
      </c>
      <c r="R17" s="39"/>
      <c r="S17" s="46"/>
    </row>
    <row r="18" ht="54" spans="1:19">
      <c r="A18" s="46">
        <v>819200148</v>
      </c>
      <c r="B18" s="47" t="s">
        <v>146</v>
      </c>
      <c r="C18" s="48" t="s">
        <v>260</v>
      </c>
      <c r="D18" s="49" t="s">
        <v>261</v>
      </c>
      <c r="E18" s="46">
        <v>1</v>
      </c>
      <c r="F18" s="50">
        <v>374</v>
      </c>
      <c r="G18" s="50">
        <v>217.2</v>
      </c>
      <c r="H18" s="50">
        <v>591.2</v>
      </c>
      <c r="I18" s="39" t="s">
        <v>233</v>
      </c>
      <c r="J18" s="39" t="s">
        <v>233</v>
      </c>
      <c r="K18" s="38" t="s">
        <v>233</v>
      </c>
      <c r="L18" s="38" t="s">
        <v>233</v>
      </c>
      <c r="M18" s="38" t="s">
        <v>233</v>
      </c>
      <c r="N18" s="46">
        <v>10</v>
      </c>
      <c r="O18" s="38" t="s">
        <v>233</v>
      </c>
      <c r="P18" s="38" t="s">
        <v>233</v>
      </c>
      <c r="Q18" s="46">
        <f t="shared" si="0"/>
        <v>601.2</v>
      </c>
      <c r="R18" s="39" t="s">
        <v>262</v>
      </c>
      <c r="S18" s="46"/>
    </row>
    <row r="19" ht="36" spans="1:19">
      <c r="A19" s="46">
        <v>819200473</v>
      </c>
      <c r="B19" s="47" t="s">
        <v>137</v>
      </c>
      <c r="C19" s="48" t="s">
        <v>263</v>
      </c>
      <c r="D19" s="51" t="s">
        <v>264</v>
      </c>
      <c r="E19" s="46">
        <v>0</v>
      </c>
      <c r="F19" s="50">
        <v>383</v>
      </c>
      <c r="G19" s="50">
        <v>216.6</v>
      </c>
      <c r="H19" s="50">
        <v>599.6</v>
      </c>
      <c r="I19" s="39" t="s">
        <v>233</v>
      </c>
      <c r="J19" s="39" t="s">
        <v>233</v>
      </c>
      <c r="K19" s="38" t="s">
        <v>233</v>
      </c>
      <c r="L19" s="38" t="s">
        <v>233</v>
      </c>
      <c r="M19" s="38" t="s">
        <v>233</v>
      </c>
      <c r="N19" s="38" t="s">
        <v>233</v>
      </c>
      <c r="O19" s="38" t="s">
        <v>233</v>
      </c>
      <c r="P19" s="38" t="s">
        <v>233</v>
      </c>
      <c r="Q19" s="46">
        <f t="shared" si="0"/>
        <v>599.6</v>
      </c>
      <c r="R19" s="39"/>
      <c r="S19" s="46"/>
    </row>
    <row r="20" spans="1:19">
      <c r="A20" s="46">
        <v>819200155</v>
      </c>
      <c r="B20" s="47" t="s">
        <v>146</v>
      </c>
      <c r="C20" s="48" t="s">
        <v>265</v>
      </c>
      <c r="D20" s="49" t="s">
        <v>266</v>
      </c>
      <c r="E20" s="46">
        <v>1</v>
      </c>
      <c r="F20" s="50">
        <v>377</v>
      </c>
      <c r="G20" s="50">
        <v>210.2</v>
      </c>
      <c r="H20" s="50">
        <v>587.2</v>
      </c>
      <c r="I20" s="39" t="s">
        <v>233</v>
      </c>
      <c r="J20" s="39" t="s">
        <v>233</v>
      </c>
      <c r="K20" s="53">
        <v>2</v>
      </c>
      <c r="L20" s="38" t="s">
        <v>233</v>
      </c>
      <c r="M20" s="38" t="s">
        <v>233</v>
      </c>
      <c r="N20" s="46">
        <v>10</v>
      </c>
      <c r="O20" s="38" t="s">
        <v>233</v>
      </c>
      <c r="P20" s="38" t="s">
        <v>233</v>
      </c>
      <c r="Q20" s="46">
        <f t="shared" si="0"/>
        <v>599.2</v>
      </c>
      <c r="R20" s="39"/>
      <c r="S20" s="46"/>
    </row>
    <row r="21" ht="27" spans="1:19">
      <c r="A21" s="46">
        <v>819200170</v>
      </c>
      <c r="B21" s="47" t="s">
        <v>155</v>
      </c>
      <c r="C21" s="48" t="s">
        <v>267</v>
      </c>
      <c r="D21" s="51" t="s">
        <v>268</v>
      </c>
      <c r="E21" s="46">
        <v>1</v>
      </c>
      <c r="F21" s="50">
        <v>398</v>
      </c>
      <c r="G21" s="50">
        <v>175.8</v>
      </c>
      <c r="H21" s="50">
        <v>573.8</v>
      </c>
      <c r="I21" s="50">
        <v>10</v>
      </c>
      <c r="J21" s="39" t="s">
        <v>233</v>
      </c>
      <c r="K21" s="53">
        <v>4</v>
      </c>
      <c r="L21" s="38" t="s">
        <v>233</v>
      </c>
      <c r="M21" s="38" t="s">
        <v>233</v>
      </c>
      <c r="N21" s="46">
        <v>10</v>
      </c>
      <c r="O21" s="38" t="s">
        <v>233</v>
      </c>
      <c r="P21" s="38" t="s">
        <v>233</v>
      </c>
      <c r="Q21" s="46">
        <f t="shared" si="0"/>
        <v>597.8</v>
      </c>
      <c r="R21" s="39"/>
      <c r="S21" s="46"/>
    </row>
    <row r="22" ht="54" spans="1:19">
      <c r="A22" s="46">
        <v>819200475</v>
      </c>
      <c r="B22" s="47" t="s">
        <v>137</v>
      </c>
      <c r="C22" s="48" t="s">
        <v>269</v>
      </c>
      <c r="D22" s="49" t="s">
        <v>270</v>
      </c>
      <c r="E22" s="46">
        <v>1</v>
      </c>
      <c r="F22" s="50">
        <v>362</v>
      </c>
      <c r="G22" s="50">
        <v>230.2</v>
      </c>
      <c r="H22" s="50">
        <v>592.2</v>
      </c>
      <c r="I22" s="39" t="s">
        <v>233</v>
      </c>
      <c r="J22" s="39" t="s">
        <v>233</v>
      </c>
      <c r="K22" s="53">
        <v>5</v>
      </c>
      <c r="L22" s="38" t="s">
        <v>233</v>
      </c>
      <c r="M22" s="38" t="s">
        <v>233</v>
      </c>
      <c r="N22" s="38" t="s">
        <v>233</v>
      </c>
      <c r="O22" s="38" t="s">
        <v>233</v>
      </c>
      <c r="P22" s="38" t="s">
        <v>233</v>
      </c>
      <c r="Q22" s="46">
        <f t="shared" si="0"/>
        <v>597.2</v>
      </c>
      <c r="R22" s="39"/>
      <c r="S22" s="46"/>
    </row>
    <row r="23" ht="40.5" spans="1:19">
      <c r="A23" s="46">
        <v>819200162</v>
      </c>
      <c r="B23" s="47" t="s">
        <v>146</v>
      </c>
      <c r="C23" s="48" t="s">
        <v>271</v>
      </c>
      <c r="D23" s="49" t="s">
        <v>272</v>
      </c>
      <c r="E23" s="46">
        <v>1</v>
      </c>
      <c r="F23" s="50">
        <v>373</v>
      </c>
      <c r="G23" s="50">
        <v>212</v>
      </c>
      <c r="H23" s="50">
        <v>585</v>
      </c>
      <c r="I23" s="39" t="s">
        <v>233</v>
      </c>
      <c r="J23" s="39" t="s">
        <v>233</v>
      </c>
      <c r="K23" s="38" t="s">
        <v>233</v>
      </c>
      <c r="L23" s="38" t="s">
        <v>233</v>
      </c>
      <c r="M23" s="38" t="s">
        <v>233</v>
      </c>
      <c r="N23" s="46">
        <v>10</v>
      </c>
      <c r="O23" s="38" t="s">
        <v>233</v>
      </c>
      <c r="P23" s="38" t="s">
        <v>233</v>
      </c>
      <c r="Q23" s="46">
        <f t="shared" si="0"/>
        <v>595</v>
      </c>
      <c r="R23" s="39"/>
      <c r="S23" s="46"/>
    </row>
    <row r="24" ht="27" spans="1:19">
      <c r="A24" s="46">
        <v>819200160</v>
      </c>
      <c r="B24" s="47" t="s">
        <v>146</v>
      </c>
      <c r="C24" s="48" t="s">
        <v>273</v>
      </c>
      <c r="D24" s="49" t="s">
        <v>274</v>
      </c>
      <c r="E24" s="46">
        <v>1</v>
      </c>
      <c r="F24" s="50">
        <v>374</v>
      </c>
      <c r="G24" s="50">
        <v>207</v>
      </c>
      <c r="H24" s="50">
        <v>581</v>
      </c>
      <c r="I24" s="39" t="s">
        <v>233</v>
      </c>
      <c r="J24" s="39" t="s">
        <v>233</v>
      </c>
      <c r="K24" s="53">
        <v>2</v>
      </c>
      <c r="L24" s="38" t="s">
        <v>233</v>
      </c>
      <c r="M24" s="38" t="s">
        <v>233</v>
      </c>
      <c r="N24" s="46">
        <v>10</v>
      </c>
      <c r="O24" s="38" t="s">
        <v>233</v>
      </c>
      <c r="P24" s="38" t="s">
        <v>233</v>
      </c>
      <c r="Q24" s="46">
        <f t="shared" si="0"/>
        <v>593</v>
      </c>
      <c r="R24" s="39"/>
      <c r="S24" s="46"/>
    </row>
    <row r="25" ht="27" spans="1:19">
      <c r="A25" s="46">
        <v>819200146</v>
      </c>
      <c r="B25" s="47" t="s">
        <v>142</v>
      </c>
      <c r="C25" s="48" t="s">
        <v>275</v>
      </c>
      <c r="D25" s="49" t="s">
        <v>232</v>
      </c>
      <c r="E25" s="46">
        <v>0</v>
      </c>
      <c r="F25" s="50">
        <v>365</v>
      </c>
      <c r="G25" s="50">
        <v>202.8</v>
      </c>
      <c r="H25" s="50">
        <v>567.8</v>
      </c>
      <c r="I25" s="39" t="s">
        <v>233</v>
      </c>
      <c r="J25" s="39" t="s">
        <v>233</v>
      </c>
      <c r="K25" s="53">
        <v>5</v>
      </c>
      <c r="L25" s="38" t="s">
        <v>233</v>
      </c>
      <c r="M25" s="38" t="s">
        <v>233</v>
      </c>
      <c r="N25" s="46">
        <v>20</v>
      </c>
      <c r="O25" s="38" t="s">
        <v>233</v>
      </c>
      <c r="P25" s="38" t="s">
        <v>233</v>
      </c>
      <c r="Q25" s="46">
        <f t="shared" si="0"/>
        <v>592.8</v>
      </c>
      <c r="R25" s="39"/>
      <c r="S25" s="46" t="s">
        <v>276</v>
      </c>
    </row>
    <row r="26" ht="54" spans="1:19">
      <c r="A26" s="46">
        <v>819200143</v>
      </c>
      <c r="B26" s="47" t="s">
        <v>142</v>
      </c>
      <c r="C26" s="48" t="s">
        <v>277</v>
      </c>
      <c r="D26" s="49" t="s">
        <v>270</v>
      </c>
      <c r="E26" s="46">
        <v>1</v>
      </c>
      <c r="F26" s="50">
        <v>368</v>
      </c>
      <c r="G26" s="50">
        <v>209.8</v>
      </c>
      <c r="H26" s="50">
        <v>577.8</v>
      </c>
      <c r="I26" s="39" t="s">
        <v>233</v>
      </c>
      <c r="J26" s="50">
        <v>10</v>
      </c>
      <c r="K26" s="53">
        <v>5</v>
      </c>
      <c r="L26" s="38" t="s">
        <v>233</v>
      </c>
      <c r="M26" s="38" t="s">
        <v>233</v>
      </c>
      <c r="N26" s="46"/>
      <c r="O26" s="38" t="s">
        <v>233</v>
      </c>
      <c r="P26" s="38" t="s">
        <v>233</v>
      </c>
      <c r="Q26" s="46">
        <f t="shared" si="0"/>
        <v>592.8</v>
      </c>
      <c r="R26" s="39" t="s">
        <v>278</v>
      </c>
      <c r="S26" s="46" t="s">
        <v>279</v>
      </c>
    </row>
    <row r="27" ht="27" spans="1:19">
      <c r="A27" s="46">
        <v>819200152</v>
      </c>
      <c r="B27" s="47" t="s">
        <v>146</v>
      </c>
      <c r="C27" s="48" t="s">
        <v>280</v>
      </c>
      <c r="D27" s="51" t="s">
        <v>256</v>
      </c>
      <c r="E27" s="46">
        <v>1</v>
      </c>
      <c r="F27" s="50">
        <v>380</v>
      </c>
      <c r="G27" s="50">
        <v>201</v>
      </c>
      <c r="H27" s="50">
        <v>581</v>
      </c>
      <c r="I27" s="39" t="s">
        <v>233</v>
      </c>
      <c r="J27" s="39" t="s">
        <v>233</v>
      </c>
      <c r="K27" s="38" t="s">
        <v>233</v>
      </c>
      <c r="L27" s="38" t="s">
        <v>233</v>
      </c>
      <c r="M27" s="38" t="s">
        <v>233</v>
      </c>
      <c r="N27" s="46">
        <v>10</v>
      </c>
      <c r="O27" s="38" t="s">
        <v>233</v>
      </c>
      <c r="P27" s="38" t="s">
        <v>233</v>
      </c>
      <c r="Q27" s="46">
        <f t="shared" si="0"/>
        <v>591</v>
      </c>
      <c r="R27" s="39"/>
      <c r="S27" s="46"/>
    </row>
    <row r="28" ht="40.5" spans="1:19">
      <c r="A28" s="46">
        <v>819200163</v>
      </c>
      <c r="B28" s="47" t="s">
        <v>146</v>
      </c>
      <c r="C28" s="48" t="s">
        <v>281</v>
      </c>
      <c r="D28" s="49" t="s">
        <v>272</v>
      </c>
      <c r="E28" s="46">
        <v>1</v>
      </c>
      <c r="F28" s="50">
        <v>365</v>
      </c>
      <c r="G28" s="50">
        <v>209.6</v>
      </c>
      <c r="H28" s="50">
        <v>574.6</v>
      </c>
      <c r="I28" s="39" t="s">
        <v>233</v>
      </c>
      <c r="J28" s="39" t="s">
        <v>233</v>
      </c>
      <c r="K28" s="53">
        <v>5</v>
      </c>
      <c r="L28" s="38" t="s">
        <v>233</v>
      </c>
      <c r="M28" s="38" t="s">
        <v>233</v>
      </c>
      <c r="N28" s="46">
        <v>10</v>
      </c>
      <c r="O28" s="38" t="s">
        <v>233</v>
      </c>
      <c r="P28" s="38" t="s">
        <v>233</v>
      </c>
      <c r="Q28" s="46">
        <f t="shared" si="0"/>
        <v>589.6</v>
      </c>
      <c r="R28" s="39"/>
      <c r="S28" s="46"/>
    </row>
    <row r="29" spans="1:19">
      <c r="A29" s="46">
        <v>819200145</v>
      </c>
      <c r="B29" s="47" t="s">
        <v>142</v>
      </c>
      <c r="C29" s="48" t="s">
        <v>282</v>
      </c>
      <c r="D29" s="49" t="s">
        <v>283</v>
      </c>
      <c r="E29" s="46">
        <v>0</v>
      </c>
      <c r="F29" s="50">
        <v>354</v>
      </c>
      <c r="G29" s="50">
        <v>211.8</v>
      </c>
      <c r="H29" s="50">
        <v>565.8</v>
      </c>
      <c r="I29" s="39" t="s">
        <v>233</v>
      </c>
      <c r="J29" s="39" t="s">
        <v>233</v>
      </c>
      <c r="K29" s="53">
        <v>2</v>
      </c>
      <c r="L29" s="38" t="s">
        <v>233</v>
      </c>
      <c r="M29" s="38" t="s">
        <v>233</v>
      </c>
      <c r="N29" s="46">
        <v>20</v>
      </c>
      <c r="O29" s="38" t="s">
        <v>233</v>
      </c>
      <c r="P29" s="38" t="s">
        <v>233</v>
      </c>
      <c r="Q29" s="46">
        <f t="shared" si="0"/>
        <v>587.8</v>
      </c>
      <c r="R29" s="39"/>
      <c r="S29" s="46"/>
    </row>
    <row r="30" ht="27" spans="1:19">
      <c r="A30" s="46">
        <v>819200161</v>
      </c>
      <c r="B30" s="47" t="s">
        <v>146</v>
      </c>
      <c r="C30" s="48" t="s">
        <v>284</v>
      </c>
      <c r="D30" s="49" t="s">
        <v>285</v>
      </c>
      <c r="E30" s="46">
        <v>1</v>
      </c>
      <c r="F30" s="50">
        <v>384</v>
      </c>
      <c r="G30" s="50">
        <v>191.8</v>
      </c>
      <c r="H30" s="50">
        <v>575.8</v>
      </c>
      <c r="I30" s="39" t="s">
        <v>233</v>
      </c>
      <c r="J30" s="39" t="s">
        <v>233</v>
      </c>
      <c r="K30" s="53">
        <v>2</v>
      </c>
      <c r="L30" s="38" t="s">
        <v>233</v>
      </c>
      <c r="M30" s="38" t="s">
        <v>233</v>
      </c>
      <c r="N30" s="46">
        <v>10</v>
      </c>
      <c r="O30" s="38" t="s">
        <v>233</v>
      </c>
      <c r="P30" s="38" t="s">
        <v>233</v>
      </c>
      <c r="Q30" s="46">
        <f t="shared" si="0"/>
        <v>587.8</v>
      </c>
      <c r="R30" s="39"/>
      <c r="S30" s="46"/>
    </row>
    <row r="31" ht="40.5" spans="1:19">
      <c r="A31" s="46">
        <v>819200476</v>
      </c>
      <c r="B31" s="47" t="s">
        <v>137</v>
      </c>
      <c r="C31" s="48" t="s">
        <v>286</v>
      </c>
      <c r="D31" s="51" t="s">
        <v>287</v>
      </c>
      <c r="E31" s="46">
        <v>1</v>
      </c>
      <c r="F31" s="50">
        <v>363</v>
      </c>
      <c r="G31" s="50">
        <v>224.4</v>
      </c>
      <c r="H31" s="50">
        <v>587.4</v>
      </c>
      <c r="I31" s="39" t="s">
        <v>233</v>
      </c>
      <c r="J31" s="39" t="s">
        <v>233</v>
      </c>
      <c r="K31" s="38" t="s">
        <v>233</v>
      </c>
      <c r="L31" s="38" t="s">
        <v>233</v>
      </c>
      <c r="M31" s="38" t="s">
        <v>233</v>
      </c>
      <c r="N31" s="38" t="s">
        <v>233</v>
      </c>
      <c r="O31" s="38" t="s">
        <v>233</v>
      </c>
      <c r="P31" s="38" t="s">
        <v>233</v>
      </c>
      <c r="Q31" s="46">
        <f t="shared" si="0"/>
        <v>587.4</v>
      </c>
      <c r="R31" s="39"/>
      <c r="S31" s="46"/>
    </row>
    <row r="32" ht="54" spans="1:19">
      <c r="A32" s="46">
        <v>819200168</v>
      </c>
      <c r="B32" s="47" t="s">
        <v>155</v>
      </c>
      <c r="C32" s="48" t="s">
        <v>288</v>
      </c>
      <c r="D32" s="49" t="s">
        <v>270</v>
      </c>
      <c r="E32" s="46">
        <v>1</v>
      </c>
      <c r="F32" s="50">
        <v>378</v>
      </c>
      <c r="G32" s="50">
        <v>193.8</v>
      </c>
      <c r="H32" s="50">
        <v>571.8</v>
      </c>
      <c r="I32" s="39" t="s">
        <v>233</v>
      </c>
      <c r="J32" s="39" t="s">
        <v>233</v>
      </c>
      <c r="K32" s="53">
        <v>5</v>
      </c>
      <c r="L32" s="38" t="s">
        <v>233</v>
      </c>
      <c r="M32" s="38" t="s">
        <v>233</v>
      </c>
      <c r="N32" s="46">
        <v>10</v>
      </c>
      <c r="O32" s="38" t="s">
        <v>233</v>
      </c>
      <c r="P32" s="38" t="s">
        <v>233</v>
      </c>
      <c r="Q32" s="46">
        <f t="shared" si="0"/>
        <v>586.8</v>
      </c>
      <c r="R32" s="39"/>
      <c r="S32" s="46"/>
    </row>
    <row r="33" ht="27" spans="1:19">
      <c r="A33" s="46">
        <v>819200151</v>
      </c>
      <c r="B33" s="47" t="s">
        <v>146</v>
      </c>
      <c r="C33" s="48" t="s">
        <v>289</v>
      </c>
      <c r="D33" s="51" t="s">
        <v>290</v>
      </c>
      <c r="E33" s="46">
        <v>1</v>
      </c>
      <c r="F33" s="50">
        <v>377</v>
      </c>
      <c r="G33" s="50">
        <v>198.4</v>
      </c>
      <c r="H33" s="50">
        <v>575.4</v>
      </c>
      <c r="I33" s="39" t="s">
        <v>233</v>
      </c>
      <c r="J33" s="39" t="s">
        <v>233</v>
      </c>
      <c r="K33" s="38" t="s">
        <v>233</v>
      </c>
      <c r="L33" s="38" t="s">
        <v>233</v>
      </c>
      <c r="M33" s="38" t="s">
        <v>233</v>
      </c>
      <c r="N33" s="46">
        <v>10</v>
      </c>
      <c r="O33" s="38" t="s">
        <v>233</v>
      </c>
      <c r="P33" s="38" t="s">
        <v>233</v>
      </c>
      <c r="Q33" s="46">
        <f t="shared" si="0"/>
        <v>585.4</v>
      </c>
      <c r="R33" s="39"/>
      <c r="S33" s="46"/>
    </row>
    <row r="34" ht="40.5" spans="1:19">
      <c r="A34" s="46">
        <v>819200142</v>
      </c>
      <c r="B34" s="47" t="s">
        <v>142</v>
      </c>
      <c r="C34" s="48" t="s">
        <v>291</v>
      </c>
      <c r="D34" s="51" t="s">
        <v>292</v>
      </c>
      <c r="E34" s="46">
        <v>1</v>
      </c>
      <c r="F34" s="50">
        <v>361</v>
      </c>
      <c r="G34" s="50">
        <v>209</v>
      </c>
      <c r="H34" s="50">
        <v>570</v>
      </c>
      <c r="I34" s="39" t="s">
        <v>233</v>
      </c>
      <c r="J34" s="39" t="s">
        <v>233</v>
      </c>
      <c r="K34" s="53">
        <v>5</v>
      </c>
      <c r="L34" s="38" t="s">
        <v>233</v>
      </c>
      <c r="M34" s="38" t="s">
        <v>233</v>
      </c>
      <c r="N34" s="46">
        <v>10</v>
      </c>
      <c r="O34" s="38" t="s">
        <v>233</v>
      </c>
      <c r="P34" s="38" t="s">
        <v>233</v>
      </c>
      <c r="Q34" s="46">
        <f t="shared" si="0"/>
        <v>585</v>
      </c>
      <c r="R34" s="46"/>
      <c r="S34" s="46"/>
    </row>
    <row r="35" ht="27" spans="1:19">
      <c r="A35" s="46">
        <v>819200167</v>
      </c>
      <c r="B35" s="47" t="s">
        <v>155</v>
      </c>
      <c r="C35" s="48" t="s">
        <v>293</v>
      </c>
      <c r="D35" s="49" t="s">
        <v>294</v>
      </c>
      <c r="E35" s="46">
        <v>1</v>
      </c>
      <c r="F35" s="50">
        <v>382</v>
      </c>
      <c r="G35" s="50">
        <v>191</v>
      </c>
      <c r="H35" s="50">
        <v>573</v>
      </c>
      <c r="I35" s="39" t="s">
        <v>233</v>
      </c>
      <c r="J35" s="39" t="s">
        <v>233</v>
      </c>
      <c r="K35" s="53">
        <v>2</v>
      </c>
      <c r="L35" s="38" t="s">
        <v>233</v>
      </c>
      <c r="M35" s="38" t="s">
        <v>233</v>
      </c>
      <c r="N35" s="46">
        <v>10</v>
      </c>
      <c r="O35" s="38" t="s">
        <v>233</v>
      </c>
      <c r="P35" s="38" t="s">
        <v>233</v>
      </c>
      <c r="Q35" s="46">
        <f t="shared" si="0"/>
        <v>585</v>
      </c>
      <c r="R35" s="46"/>
      <c r="S35" s="46"/>
    </row>
    <row r="36" ht="27" spans="1:19">
      <c r="A36" s="46">
        <v>819200150</v>
      </c>
      <c r="B36" s="47" t="s">
        <v>146</v>
      </c>
      <c r="C36" s="48" t="s">
        <v>295</v>
      </c>
      <c r="D36" s="51" t="s">
        <v>296</v>
      </c>
      <c r="E36" s="46">
        <v>1</v>
      </c>
      <c r="F36" s="50">
        <v>379</v>
      </c>
      <c r="G36" s="50">
        <v>187.6</v>
      </c>
      <c r="H36" s="50">
        <v>566.6</v>
      </c>
      <c r="I36" s="39" t="s">
        <v>233</v>
      </c>
      <c r="J36" s="39" t="s">
        <v>233</v>
      </c>
      <c r="K36" s="38" t="s">
        <v>233</v>
      </c>
      <c r="L36" s="38" t="s">
        <v>233</v>
      </c>
      <c r="M36" s="38" t="s">
        <v>233</v>
      </c>
      <c r="N36" s="46">
        <v>10</v>
      </c>
      <c r="O36" s="38" t="s">
        <v>233</v>
      </c>
      <c r="P36" s="38" t="s">
        <v>233</v>
      </c>
      <c r="Q36" s="46">
        <f t="shared" si="0"/>
        <v>576.6</v>
      </c>
      <c r="R36" s="46"/>
      <c r="S36" s="46"/>
    </row>
    <row r="37" ht="27" spans="1:19">
      <c r="A37" s="46">
        <v>819200158</v>
      </c>
      <c r="B37" s="47" t="s">
        <v>146</v>
      </c>
      <c r="C37" s="48" t="s">
        <v>297</v>
      </c>
      <c r="D37" s="51" t="s">
        <v>298</v>
      </c>
      <c r="E37" s="46">
        <v>1</v>
      </c>
      <c r="F37" s="50">
        <v>360</v>
      </c>
      <c r="G37" s="50">
        <v>203.6</v>
      </c>
      <c r="H37" s="50">
        <v>563.6</v>
      </c>
      <c r="I37" s="39" t="s">
        <v>233</v>
      </c>
      <c r="J37" s="39" t="s">
        <v>233</v>
      </c>
      <c r="K37" s="53">
        <v>2</v>
      </c>
      <c r="L37" s="38" t="s">
        <v>233</v>
      </c>
      <c r="M37" s="38" t="s">
        <v>233</v>
      </c>
      <c r="N37" s="46">
        <v>10</v>
      </c>
      <c r="O37" s="38" t="s">
        <v>233</v>
      </c>
      <c r="P37" s="38" t="s">
        <v>233</v>
      </c>
      <c r="Q37" s="46">
        <f t="shared" si="0"/>
        <v>575.6</v>
      </c>
      <c r="R37" s="46"/>
      <c r="S37" s="46"/>
    </row>
    <row r="38" ht="27" spans="1:19">
      <c r="A38" s="46">
        <v>819200141</v>
      </c>
      <c r="B38" s="47" t="s">
        <v>142</v>
      </c>
      <c r="C38" s="48" t="s">
        <v>299</v>
      </c>
      <c r="D38" s="51" t="s">
        <v>232</v>
      </c>
      <c r="E38" s="46">
        <v>0</v>
      </c>
      <c r="F38" s="50">
        <v>370</v>
      </c>
      <c r="G38" s="50">
        <v>183</v>
      </c>
      <c r="H38" s="50">
        <v>553</v>
      </c>
      <c r="I38" s="39" t="s">
        <v>233</v>
      </c>
      <c r="J38" s="39" t="s">
        <v>233</v>
      </c>
      <c r="K38" s="38" t="s">
        <v>233</v>
      </c>
      <c r="L38" s="38" t="s">
        <v>233</v>
      </c>
      <c r="M38" s="38" t="s">
        <v>233</v>
      </c>
      <c r="N38" s="46">
        <v>20</v>
      </c>
      <c r="O38" s="38" t="s">
        <v>233</v>
      </c>
      <c r="P38" s="38" t="s">
        <v>233</v>
      </c>
      <c r="Q38" s="46">
        <f t="shared" si="0"/>
        <v>573</v>
      </c>
      <c r="R38" s="46"/>
      <c r="S38" s="46"/>
    </row>
    <row r="39" ht="27" spans="1:19">
      <c r="A39" s="46">
        <v>819200144</v>
      </c>
      <c r="B39" s="47" t="s">
        <v>142</v>
      </c>
      <c r="C39" s="48" t="s">
        <v>300</v>
      </c>
      <c r="D39" s="51" t="s">
        <v>301</v>
      </c>
      <c r="E39" s="46">
        <v>1</v>
      </c>
      <c r="F39" s="50">
        <v>360</v>
      </c>
      <c r="G39" s="50">
        <v>196.2</v>
      </c>
      <c r="H39" s="50">
        <v>556.2</v>
      </c>
      <c r="I39" s="39" t="s">
        <v>233</v>
      </c>
      <c r="J39" s="39" t="s">
        <v>233</v>
      </c>
      <c r="K39" s="53">
        <v>2</v>
      </c>
      <c r="L39" s="38" t="s">
        <v>233</v>
      </c>
      <c r="M39" s="38" t="s">
        <v>233</v>
      </c>
      <c r="N39" s="38" t="s">
        <v>233</v>
      </c>
      <c r="O39" s="38" t="s">
        <v>233</v>
      </c>
      <c r="P39" s="38" t="s">
        <v>233</v>
      </c>
      <c r="Q39" s="46">
        <f t="shared" si="0"/>
        <v>558.2</v>
      </c>
      <c r="R39" s="46"/>
      <c r="S39" s="46"/>
    </row>
    <row r="40" ht="27" spans="1:19">
      <c r="A40" s="46">
        <v>819200147</v>
      </c>
      <c r="B40" s="47" t="s">
        <v>302</v>
      </c>
      <c r="C40" s="48" t="s">
        <v>303</v>
      </c>
      <c r="D40" s="51" t="s">
        <v>304</v>
      </c>
      <c r="E40" s="46">
        <v>1</v>
      </c>
      <c r="F40" s="50">
        <v>360</v>
      </c>
      <c r="G40" s="50">
        <v>192.4</v>
      </c>
      <c r="H40" s="50">
        <v>552.4</v>
      </c>
      <c r="I40" s="39" t="s">
        <v>233</v>
      </c>
      <c r="J40" s="39" t="s">
        <v>233</v>
      </c>
      <c r="K40" s="38" t="s">
        <v>233</v>
      </c>
      <c r="L40" s="38" t="s">
        <v>233</v>
      </c>
      <c r="M40" s="38" t="s">
        <v>233</v>
      </c>
      <c r="N40" s="38" t="s">
        <v>233</v>
      </c>
      <c r="O40" s="38" t="s">
        <v>233</v>
      </c>
      <c r="P40" s="38" t="s">
        <v>233</v>
      </c>
      <c r="Q40" s="46">
        <f t="shared" si="0"/>
        <v>552.4</v>
      </c>
      <c r="R40" s="46"/>
      <c r="S40" s="46"/>
    </row>
  </sheetData>
  <mergeCells count="6">
    <mergeCell ref="A1:S1"/>
    <mergeCell ref="R3:R6"/>
    <mergeCell ref="R7:R10"/>
    <mergeCell ref="R11:R17"/>
    <mergeCell ref="R18:R25"/>
    <mergeCell ref="R26:R3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topLeftCell="A22" workbookViewId="0">
      <selection activeCell="I43" sqref="I43"/>
    </sheetView>
  </sheetViews>
  <sheetFormatPr defaultColWidth="9" defaultRowHeight="13.5"/>
  <cols>
    <col min="1" max="1" width="11.375" style="1" customWidth="1"/>
    <col min="2" max="2" width="9.125" style="1" customWidth="1"/>
    <col min="3" max="3" width="8.125" style="1" customWidth="1"/>
    <col min="4" max="4" width="13.625" style="1" customWidth="1"/>
    <col min="5" max="5" width="6.25" style="1" customWidth="1"/>
    <col min="6" max="16" width="5.625" style="1" customWidth="1"/>
    <col min="17" max="17" width="5.5" style="1" customWidth="1"/>
    <col min="18" max="18" width="6.875" style="1" customWidth="1"/>
    <col min="19" max="19" width="9" style="33"/>
  </cols>
  <sheetData>
    <row r="1" ht="22.5" spans="1:19">
      <c r="A1" s="34" t="s">
        <v>305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ht="27" spans="1:19">
      <c r="A2" s="35" t="s">
        <v>2</v>
      </c>
      <c r="B2" s="36" t="s">
        <v>134</v>
      </c>
      <c r="C2" s="35" t="s">
        <v>1</v>
      </c>
      <c r="D2" s="35" t="s">
        <v>219</v>
      </c>
      <c r="E2" s="35" t="s">
        <v>306</v>
      </c>
      <c r="F2" s="35" t="s">
        <v>221</v>
      </c>
      <c r="G2" s="35" t="s">
        <v>222</v>
      </c>
      <c r="H2" s="35" t="s">
        <v>6</v>
      </c>
      <c r="I2" s="35" t="s">
        <v>223</v>
      </c>
      <c r="J2" s="35" t="s">
        <v>224</v>
      </c>
      <c r="K2" s="35" t="s">
        <v>225</v>
      </c>
      <c r="L2" s="35" t="s">
        <v>226</v>
      </c>
      <c r="M2" s="35" t="s">
        <v>227</v>
      </c>
      <c r="N2" s="35" t="s">
        <v>228</v>
      </c>
      <c r="O2" s="35" t="s">
        <v>229</v>
      </c>
      <c r="P2" s="35" t="s">
        <v>230</v>
      </c>
      <c r="Q2" s="35" t="s">
        <v>307</v>
      </c>
      <c r="R2" s="35" t="s">
        <v>7</v>
      </c>
      <c r="S2" s="39" t="s">
        <v>135</v>
      </c>
    </row>
    <row r="3" ht="14.25" spans="1:19">
      <c r="A3" s="37">
        <v>819210362</v>
      </c>
      <c r="B3" s="19" t="s">
        <v>180</v>
      </c>
      <c r="C3" s="38" t="s">
        <v>308</v>
      </c>
      <c r="D3" s="8" t="s">
        <v>309</v>
      </c>
      <c r="E3" s="7" t="s">
        <v>310</v>
      </c>
      <c r="F3" s="7">
        <v>400</v>
      </c>
      <c r="G3" s="7">
        <v>217.2</v>
      </c>
      <c r="H3" s="7">
        <f t="shared" ref="H3:H54" si="0">F3+G3</f>
        <v>617.2</v>
      </c>
      <c r="I3" s="39" t="s">
        <v>233</v>
      </c>
      <c r="J3" s="7">
        <v>10</v>
      </c>
      <c r="K3" s="7">
        <v>5</v>
      </c>
      <c r="L3" s="39" t="s">
        <v>233</v>
      </c>
      <c r="M3" s="39" t="s">
        <v>233</v>
      </c>
      <c r="N3" s="7">
        <v>10</v>
      </c>
      <c r="O3" s="39" t="s">
        <v>233</v>
      </c>
      <c r="P3" s="39" t="s">
        <v>233</v>
      </c>
      <c r="Q3" s="19">
        <f t="shared" ref="Q3:Q54" si="1">SUM(H3:P3)</f>
        <v>642.2</v>
      </c>
      <c r="R3" s="7" t="s">
        <v>31</v>
      </c>
      <c r="S3" s="39"/>
    </row>
    <row r="4" ht="14.25" spans="1:19">
      <c r="A4" s="37">
        <v>819210376</v>
      </c>
      <c r="B4" s="19" t="s">
        <v>180</v>
      </c>
      <c r="C4" s="37" t="s">
        <v>311</v>
      </c>
      <c r="D4" s="8" t="s">
        <v>232</v>
      </c>
      <c r="E4" s="7" t="s">
        <v>312</v>
      </c>
      <c r="F4" s="7">
        <v>384</v>
      </c>
      <c r="G4" s="7">
        <v>220.6</v>
      </c>
      <c r="H4" s="7">
        <f t="shared" si="0"/>
        <v>604.6</v>
      </c>
      <c r="I4" s="39" t="s">
        <v>233</v>
      </c>
      <c r="J4" s="7">
        <v>10</v>
      </c>
      <c r="K4" s="7">
        <v>5</v>
      </c>
      <c r="L4" s="39" t="s">
        <v>233</v>
      </c>
      <c r="M4" s="39" t="s">
        <v>233</v>
      </c>
      <c r="N4" s="7">
        <v>20</v>
      </c>
      <c r="O4" s="39" t="s">
        <v>233</v>
      </c>
      <c r="P4" s="39" t="s">
        <v>233</v>
      </c>
      <c r="Q4" s="19">
        <f t="shared" si="1"/>
        <v>639.6</v>
      </c>
      <c r="R4" s="7"/>
      <c r="S4" s="39"/>
    </row>
    <row r="5" ht="14.25" spans="1:19">
      <c r="A5" s="37">
        <v>819210332</v>
      </c>
      <c r="B5" s="19" t="s">
        <v>180</v>
      </c>
      <c r="C5" s="37" t="s">
        <v>313</v>
      </c>
      <c r="D5" s="8" t="s">
        <v>232</v>
      </c>
      <c r="E5" s="7" t="s">
        <v>312</v>
      </c>
      <c r="F5" s="7">
        <v>388</v>
      </c>
      <c r="G5" s="7">
        <v>213.4</v>
      </c>
      <c r="H5" s="7">
        <f t="shared" si="0"/>
        <v>601.4</v>
      </c>
      <c r="I5" s="7">
        <v>10</v>
      </c>
      <c r="J5" s="39" t="s">
        <v>233</v>
      </c>
      <c r="K5" s="7">
        <v>5</v>
      </c>
      <c r="L5" s="39" t="s">
        <v>233</v>
      </c>
      <c r="M5" s="39" t="s">
        <v>233</v>
      </c>
      <c r="N5" s="7">
        <v>20</v>
      </c>
      <c r="O5" s="39" t="s">
        <v>233</v>
      </c>
      <c r="P5" s="39" t="s">
        <v>233</v>
      </c>
      <c r="Q5" s="19">
        <f t="shared" si="1"/>
        <v>636.4</v>
      </c>
      <c r="R5" s="7"/>
      <c r="S5" s="39"/>
    </row>
    <row r="6" ht="14.25" spans="1:19">
      <c r="A6" s="37">
        <v>819210336</v>
      </c>
      <c r="B6" s="19" t="s">
        <v>180</v>
      </c>
      <c r="C6" s="37" t="s">
        <v>314</v>
      </c>
      <c r="D6" s="8" t="s">
        <v>232</v>
      </c>
      <c r="E6" s="7" t="s">
        <v>312</v>
      </c>
      <c r="F6" s="7">
        <v>382</v>
      </c>
      <c r="G6" s="7">
        <v>219.6</v>
      </c>
      <c r="H6" s="7">
        <f t="shared" si="0"/>
        <v>601.6</v>
      </c>
      <c r="I6" s="39" t="s">
        <v>233</v>
      </c>
      <c r="J6" s="39" t="s">
        <v>233</v>
      </c>
      <c r="K6" s="7">
        <v>4</v>
      </c>
      <c r="L6" s="39" t="s">
        <v>233</v>
      </c>
      <c r="M6" s="39" t="s">
        <v>233</v>
      </c>
      <c r="N6" s="7">
        <v>20</v>
      </c>
      <c r="O6" s="39" t="s">
        <v>233</v>
      </c>
      <c r="P6" s="39" t="s">
        <v>233</v>
      </c>
      <c r="Q6" s="19">
        <f t="shared" si="1"/>
        <v>625.6</v>
      </c>
      <c r="R6" s="7"/>
      <c r="S6" s="39"/>
    </row>
    <row r="7" ht="14.25" spans="1:19">
      <c r="A7" s="37">
        <v>819210337</v>
      </c>
      <c r="B7" s="19" t="s">
        <v>180</v>
      </c>
      <c r="C7" s="37" t="s">
        <v>315</v>
      </c>
      <c r="D7" s="8" t="s">
        <v>232</v>
      </c>
      <c r="E7" s="7" t="s">
        <v>312</v>
      </c>
      <c r="F7" s="7">
        <v>369</v>
      </c>
      <c r="G7" s="7">
        <v>217.4</v>
      </c>
      <c r="H7" s="7">
        <f t="shared" si="0"/>
        <v>586.4</v>
      </c>
      <c r="I7" s="39" t="s">
        <v>233</v>
      </c>
      <c r="J7" s="7">
        <v>10</v>
      </c>
      <c r="K7" s="7">
        <v>4</v>
      </c>
      <c r="L7" s="39" t="s">
        <v>233</v>
      </c>
      <c r="M7" s="39" t="s">
        <v>233</v>
      </c>
      <c r="N7" s="7">
        <v>20</v>
      </c>
      <c r="O7" s="39" t="s">
        <v>233</v>
      </c>
      <c r="P7" s="39" t="s">
        <v>233</v>
      </c>
      <c r="Q7" s="19">
        <f t="shared" si="1"/>
        <v>620.4</v>
      </c>
      <c r="R7" s="7"/>
      <c r="S7" s="39"/>
    </row>
    <row r="8" ht="14.25" spans="1:19">
      <c r="A8" s="37">
        <v>819210333</v>
      </c>
      <c r="B8" s="19" t="s">
        <v>180</v>
      </c>
      <c r="C8" s="37" t="s">
        <v>316</v>
      </c>
      <c r="D8" s="8" t="s">
        <v>232</v>
      </c>
      <c r="E8" s="7" t="s">
        <v>312</v>
      </c>
      <c r="F8" s="7">
        <v>370</v>
      </c>
      <c r="G8" s="7">
        <v>223.2</v>
      </c>
      <c r="H8" s="7">
        <f t="shared" si="0"/>
        <v>593.2</v>
      </c>
      <c r="I8" s="39" t="s">
        <v>233</v>
      </c>
      <c r="J8" s="39" t="s">
        <v>233</v>
      </c>
      <c r="K8" s="7">
        <v>4</v>
      </c>
      <c r="L8" s="39" t="s">
        <v>233</v>
      </c>
      <c r="M8" s="39" t="s">
        <v>233</v>
      </c>
      <c r="N8" s="7">
        <v>20</v>
      </c>
      <c r="O8" s="39" t="s">
        <v>233</v>
      </c>
      <c r="P8" s="39" t="s">
        <v>233</v>
      </c>
      <c r="Q8" s="19">
        <f t="shared" si="1"/>
        <v>617.2</v>
      </c>
      <c r="R8" s="7" t="s">
        <v>43</v>
      </c>
      <c r="S8" s="39"/>
    </row>
    <row r="9" ht="14.25" spans="1:19">
      <c r="A9" s="37">
        <v>819210375</v>
      </c>
      <c r="B9" s="19" t="s">
        <v>180</v>
      </c>
      <c r="C9" s="37" t="s">
        <v>317</v>
      </c>
      <c r="D9" s="8" t="s">
        <v>232</v>
      </c>
      <c r="E9" s="7" t="s">
        <v>312</v>
      </c>
      <c r="F9" s="7">
        <v>372</v>
      </c>
      <c r="G9" s="7">
        <v>221</v>
      </c>
      <c r="H9" s="7">
        <f t="shared" si="0"/>
        <v>593</v>
      </c>
      <c r="I9" s="39" t="s">
        <v>233</v>
      </c>
      <c r="J9" s="39" t="s">
        <v>233</v>
      </c>
      <c r="K9" s="7">
        <v>4</v>
      </c>
      <c r="L9" s="39" t="s">
        <v>233</v>
      </c>
      <c r="M9" s="39" t="s">
        <v>233</v>
      </c>
      <c r="N9" s="7">
        <v>20</v>
      </c>
      <c r="O9" s="39" t="s">
        <v>233</v>
      </c>
      <c r="P9" s="39" t="s">
        <v>233</v>
      </c>
      <c r="Q9" s="19">
        <f t="shared" si="1"/>
        <v>617</v>
      </c>
      <c r="R9" s="7"/>
      <c r="S9" s="39"/>
    </row>
    <row r="10" ht="14.25" spans="1:19">
      <c r="A10" s="37">
        <v>819210380</v>
      </c>
      <c r="B10" s="19" t="s">
        <v>180</v>
      </c>
      <c r="C10" s="37" t="s">
        <v>318</v>
      </c>
      <c r="D10" s="8" t="s">
        <v>232</v>
      </c>
      <c r="E10" s="7" t="s">
        <v>312</v>
      </c>
      <c r="F10" s="7">
        <v>359</v>
      </c>
      <c r="G10" s="7">
        <v>225.8</v>
      </c>
      <c r="H10" s="7">
        <f t="shared" si="0"/>
        <v>584.8</v>
      </c>
      <c r="I10" s="7">
        <v>5</v>
      </c>
      <c r="J10" s="39" t="s">
        <v>233</v>
      </c>
      <c r="K10" s="7">
        <v>5</v>
      </c>
      <c r="L10" s="39" t="s">
        <v>233</v>
      </c>
      <c r="M10" s="39" t="s">
        <v>233</v>
      </c>
      <c r="N10" s="7">
        <v>20</v>
      </c>
      <c r="O10" s="39" t="s">
        <v>233</v>
      </c>
      <c r="P10" s="39" t="s">
        <v>233</v>
      </c>
      <c r="Q10" s="19">
        <f t="shared" si="1"/>
        <v>614.8</v>
      </c>
      <c r="R10" s="7"/>
      <c r="S10" s="39"/>
    </row>
    <row r="11" ht="14.25" spans="1:19">
      <c r="A11" s="37">
        <v>819210381</v>
      </c>
      <c r="B11" s="19" t="s">
        <v>180</v>
      </c>
      <c r="C11" s="37" t="s">
        <v>319</v>
      </c>
      <c r="D11" s="8" t="s">
        <v>232</v>
      </c>
      <c r="E11" s="7" t="s">
        <v>312</v>
      </c>
      <c r="F11" s="7">
        <v>362</v>
      </c>
      <c r="G11" s="7">
        <v>229.8</v>
      </c>
      <c r="H11" s="7">
        <f t="shared" si="0"/>
        <v>591.8</v>
      </c>
      <c r="I11" s="39" t="s">
        <v>233</v>
      </c>
      <c r="J11" s="39" t="s">
        <v>233</v>
      </c>
      <c r="K11" s="7">
        <v>2</v>
      </c>
      <c r="L11" s="39" t="s">
        <v>233</v>
      </c>
      <c r="M11" s="39" t="s">
        <v>233</v>
      </c>
      <c r="N11" s="7">
        <v>20</v>
      </c>
      <c r="O11" s="39" t="s">
        <v>233</v>
      </c>
      <c r="P11" s="39" t="s">
        <v>233</v>
      </c>
      <c r="Q11" s="19">
        <f t="shared" si="1"/>
        <v>613.8</v>
      </c>
      <c r="R11" s="7"/>
      <c r="S11" s="39"/>
    </row>
    <row r="12" ht="14.25" spans="1:19">
      <c r="A12" s="37">
        <v>819210373</v>
      </c>
      <c r="B12" s="19" t="s">
        <v>180</v>
      </c>
      <c r="C12" s="37" t="s">
        <v>320</v>
      </c>
      <c r="D12" s="8" t="s">
        <v>232</v>
      </c>
      <c r="E12" s="7" t="s">
        <v>312</v>
      </c>
      <c r="F12" s="7">
        <v>381</v>
      </c>
      <c r="G12" s="7">
        <v>211.2</v>
      </c>
      <c r="H12" s="7">
        <f t="shared" si="0"/>
        <v>592.2</v>
      </c>
      <c r="I12" s="39" t="s">
        <v>233</v>
      </c>
      <c r="J12" s="39" t="s">
        <v>233</v>
      </c>
      <c r="K12" s="39" t="s">
        <v>233</v>
      </c>
      <c r="L12" s="39" t="s">
        <v>233</v>
      </c>
      <c r="M12" s="39" t="s">
        <v>233</v>
      </c>
      <c r="N12" s="7">
        <v>20</v>
      </c>
      <c r="O12" s="39" t="s">
        <v>233</v>
      </c>
      <c r="P12" s="39" t="s">
        <v>233</v>
      </c>
      <c r="Q12" s="19">
        <f t="shared" si="1"/>
        <v>612.2</v>
      </c>
      <c r="R12" s="7"/>
      <c r="S12" s="39"/>
    </row>
    <row r="13" ht="14.25" spans="1:19">
      <c r="A13" s="37">
        <v>819210369</v>
      </c>
      <c r="B13" s="19" t="s">
        <v>180</v>
      </c>
      <c r="C13" s="37" t="s">
        <v>321</v>
      </c>
      <c r="D13" s="8" t="s">
        <v>232</v>
      </c>
      <c r="E13" s="7" t="s">
        <v>310</v>
      </c>
      <c r="F13" s="7">
        <v>382</v>
      </c>
      <c r="G13" s="7">
        <v>209.6</v>
      </c>
      <c r="H13" s="7">
        <f t="shared" si="0"/>
        <v>591.6</v>
      </c>
      <c r="I13" s="39" t="s">
        <v>233</v>
      </c>
      <c r="J13" s="39" t="s">
        <v>233</v>
      </c>
      <c r="K13" s="39" t="s">
        <v>233</v>
      </c>
      <c r="L13" s="39" t="s">
        <v>233</v>
      </c>
      <c r="M13" s="39" t="s">
        <v>233</v>
      </c>
      <c r="N13" s="7">
        <v>20</v>
      </c>
      <c r="O13" s="39" t="s">
        <v>233</v>
      </c>
      <c r="P13" s="39" t="s">
        <v>233</v>
      </c>
      <c r="Q13" s="19">
        <f t="shared" si="1"/>
        <v>611.6</v>
      </c>
      <c r="R13" s="7" t="s">
        <v>21</v>
      </c>
      <c r="S13" s="39"/>
    </row>
    <row r="14" ht="27" spans="1:19">
      <c r="A14" s="37">
        <v>819210368</v>
      </c>
      <c r="B14" s="19" t="s">
        <v>180</v>
      </c>
      <c r="C14" s="37" t="s">
        <v>322</v>
      </c>
      <c r="D14" s="8" t="s">
        <v>323</v>
      </c>
      <c r="E14" s="7" t="s">
        <v>310</v>
      </c>
      <c r="F14" s="7">
        <v>378</v>
      </c>
      <c r="G14" s="7">
        <v>216.8</v>
      </c>
      <c r="H14" s="7">
        <f t="shared" si="0"/>
        <v>594.8</v>
      </c>
      <c r="I14" s="39" t="s">
        <v>233</v>
      </c>
      <c r="J14" s="39" t="s">
        <v>233</v>
      </c>
      <c r="K14" s="7">
        <v>5</v>
      </c>
      <c r="L14" s="39" t="s">
        <v>233</v>
      </c>
      <c r="M14" s="39" t="s">
        <v>233</v>
      </c>
      <c r="N14" s="7">
        <v>10</v>
      </c>
      <c r="O14" s="39" t="s">
        <v>233</v>
      </c>
      <c r="P14" s="39" t="s">
        <v>233</v>
      </c>
      <c r="Q14" s="19">
        <f t="shared" si="1"/>
        <v>609.8</v>
      </c>
      <c r="R14" s="7"/>
      <c r="S14" s="39"/>
    </row>
    <row r="15" ht="14.25" spans="1:19">
      <c r="A15" s="37">
        <v>819210331</v>
      </c>
      <c r="B15" s="19" t="s">
        <v>180</v>
      </c>
      <c r="C15" s="37" t="s">
        <v>324</v>
      </c>
      <c r="D15" s="8" t="s">
        <v>232</v>
      </c>
      <c r="E15" s="7" t="s">
        <v>312</v>
      </c>
      <c r="F15" s="7">
        <v>353</v>
      </c>
      <c r="G15" s="7">
        <v>219.8</v>
      </c>
      <c r="H15" s="7">
        <f t="shared" si="0"/>
        <v>572.8</v>
      </c>
      <c r="I15" s="39" t="s">
        <v>233</v>
      </c>
      <c r="J15" s="7">
        <v>10</v>
      </c>
      <c r="K15" s="7">
        <v>5</v>
      </c>
      <c r="L15" s="39" t="s">
        <v>233</v>
      </c>
      <c r="M15" s="39" t="s">
        <v>233</v>
      </c>
      <c r="N15" s="7">
        <v>20</v>
      </c>
      <c r="O15" s="39" t="s">
        <v>233</v>
      </c>
      <c r="P15" s="39" t="s">
        <v>233</v>
      </c>
      <c r="Q15" s="19">
        <f t="shared" si="1"/>
        <v>607.8</v>
      </c>
      <c r="R15" s="7"/>
      <c r="S15" s="39"/>
    </row>
    <row r="16" ht="14.25" spans="1:19">
      <c r="A16" s="37">
        <v>819210365</v>
      </c>
      <c r="B16" s="19" t="s">
        <v>180</v>
      </c>
      <c r="C16" s="37" t="s">
        <v>325</v>
      </c>
      <c r="D16" s="8" t="s">
        <v>326</v>
      </c>
      <c r="E16" s="7" t="s">
        <v>310</v>
      </c>
      <c r="F16" s="7">
        <v>355</v>
      </c>
      <c r="G16" s="7">
        <v>215.4</v>
      </c>
      <c r="H16" s="7">
        <f t="shared" si="0"/>
        <v>570.4</v>
      </c>
      <c r="I16" s="40">
        <v>10</v>
      </c>
      <c r="J16" s="7">
        <v>10</v>
      </c>
      <c r="K16" s="7">
        <v>5</v>
      </c>
      <c r="L16" s="7"/>
      <c r="M16" s="7">
        <v>2</v>
      </c>
      <c r="N16" s="7">
        <v>10</v>
      </c>
      <c r="O16" s="39" t="s">
        <v>233</v>
      </c>
      <c r="P16" s="39" t="s">
        <v>233</v>
      </c>
      <c r="Q16" s="19">
        <f t="shared" si="1"/>
        <v>607.4</v>
      </c>
      <c r="R16" s="7"/>
      <c r="S16" s="39"/>
    </row>
    <row r="17" ht="14.25" spans="1:19">
      <c r="A17" s="37">
        <v>819210364</v>
      </c>
      <c r="B17" s="19" t="s">
        <v>180</v>
      </c>
      <c r="C17" s="37" t="s">
        <v>327</v>
      </c>
      <c r="D17" s="8" t="s">
        <v>326</v>
      </c>
      <c r="E17" s="7" t="s">
        <v>310</v>
      </c>
      <c r="F17" s="7">
        <v>384</v>
      </c>
      <c r="G17" s="7">
        <v>208.4</v>
      </c>
      <c r="H17" s="7">
        <f t="shared" si="0"/>
        <v>592.4</v>
      </c>
      <c r="I17" s="39" t="s">
        <v>233</v>
      </c>
      <c r="J17" s="39" t="s">
        <v>233</v>
      </c>
      <c r="K17" s="7">
        <v>5</v>
      </c>
      <c r="L17" s="39" t="s">
        <v>233</v>
      </c>
      <c r="M17" s="39" t="s">
        <v>233</v>
      </c>
      <c r="N17" s="7">
        <v>10</v>
      </c>
      <c r="O17" s="39" t="s">
        <v>233</v>
      </c>
      <c r="P17" s="39" t="s">
        <v>233</v>
      </c>
      <c r="Q17" s="19">
        <f t="shared" si="1"/>
        <v>607.4</v>
      </c>
      <c r="R17" s="7"/>
      <c r="S17" s="39"/>
    </row>
    <row r="18" ht="14.25" spans="1:19">
      <c r="A18" s="37">
        <v>819210360</v>
      </c>
      <c r="B18" s="19" t="s">
        <v>180</v>
      </c>
      <c r="C18" s="37" t="s">
        <v>328</v>
      </c>
      <c r="D18" s="8" t="s">
        <v>329</v>
      </c>
      <c r="E18" s="7" t="s">
        <v>310</v>
      </c>
      <c r="F18" s="7">
        <v>369</v>
      </c>
      <c r="G18" s="7">
        <v>207.8</v>
      </c>
      <c r="H18" s="7">
        <f t="shared" si="0"/>
        <v>576.8</v>
      </c>
      <c r="I18" s="7">
        <v>5</v>
      </c>
      <c r="J18" s="7">
        <v>10</v>
      </c>
      <c r="K18" s="7">
        <v>5</v>
      </c>
      <c r="L18" s="39" t="s">
        <v>233</v>
      </c>
      <c r="M18" s="39" t="s">
        <v>233</v>
      </c>
      <c r="N18" s="7">
        <v>10</v>
      </c>
      <c r="O18" s="39" t="s">
        <v>233</v>
      </c>
      <c r="P18" s="39" t="s">
        <v>233</v>
      </c>
      <c r="Q18" s="19">
        <f t="shared" si="1"/>
        <v>606.8</v>
      </c>
      <c r="R18" s="7"/>
      <c r="S18" s="39"/>
    </row>
    <row r="19" ht="40.5" spans="1:19">
      <c r="A19" s="37">
        <v>819210366</v>
      </c>
      <c r="B19" s="19" t="s">
        <v>180</v>
      </c>
      <c r="C19" s="37" t="s">
        <v>330</v>
      </c>
      <c r="D19" s="8" t="s">
        <v>270</v>
      </c>
      <c r="E19" s="7" t="s">
        <v>310</v>
      </c>
      <c r="F19" s="7">
        <v>377</v>
      </c>
      <c r="G19" s="7">
        <v>218.8</v>
      </c>
      <c r="H19" s="7">
        <f t="shared" si="0"/>
        <v>595.8</v>
      </c>
      <c r="I19" s="39" t="s">
        <v>233</v>
      </c>
      <c r="J19" s="39" t="s">
        <v>233</v>
      </c>
      <c r="K19" s="39" t="s">
        <v>233</v>
      </c>
      <c r="L19" s="39" t="s">
        <v>233</v>
      </c>
      <c r="M19" s="39" t="s">
        <v>233</v>
      </c>
      <c r="N19" s="7">
        <v>10</v>
      </c>
      <c r="O19" s="39" t="s">
        <v>233</v>
      </c>
      <c r="P19" s="39" t="s">
        <v>233</v>
      </c>
      <c r="Q19" s="19">
        <f t="shared" si="1"/>
        <v>605.8</v>
      </c>
      <c r="R19" s="7"/>
      <c r="S19" s="39"/>
    </row>
    <row r="20" ht="14.25" spans="1:19">
      <c r="A20" s="37">
        <v>819210377</v>
      </c>
      <c r="B20" s="19" t="s">
        <v>180</v>
      </c>
      <c r="C20" s="37" t="s">
        <v>331</v>
      </c>
      <c r="D20" s="8" t="s">
        <v>232</v>
      </c>
      <c r="E20" s="7" t="s">
        <v>312</v>
      </c>
      <c r="F20" s="7">
        <v>368</v>
      </c>
      <c r="G20" s="7">
        <v>211.6</v>
      </c>
      <c r="H20" s="7">
        <f t="shared" si="0"/>
        <v>579.6</v>
      </c>
      <c r="I20" s="39" t="s">
        <v>233</v>
      </c>
      <c r="J20" s="39" t="s">
        <v>233</v>
      </c>
      <c r="K20" s="7">
        <v>5</v>
      </c>
      <c r="L20" s="39" t="s">
        <v>233</v>
      </c>
      <c r="M20" s="39" t="s">
        <v>233</v>
      </c>
      <c r="N20" s="7">
        <v>20</v>
      </c>
      <c r="O20" s="39" t="s">
        <v>233</v>
      </c>
      <c r="P20" s="39" t="s">
        <v>233</v>
      </c>
      <c r="Q20" s="19">
        <f t="shared" si="1"/>
        <v>604.6</v>
      </c>
      <c r="R20" s="7"/>
      <c r="S20" s="39"/>
    </row>
    <row r="21" ht="14.25" spans="1:19">
      <c r="A21" s="37">
        <v>819210363</v>
      </c>
      <c r="B21" s="19" t="s">
        <v>180</v>
      </c>
      <c r="C21" s="37" t="s">
        <v>332</v>
      </c>
      <c r="D21" s="8" t="s">
        <v>309</v>
      </c>
      <c r="E21" s="7" t="s">
        <v>310</v>
      </c>
      <c r="F21" s="7">
        <v>371</v>
      </c>
      <c r="G21" s="7">
        <v>215.2</v>
      </c>
      <c r="H21" s="7">
        <f t="shared" si="0"/>
        <v>586.2</v>
      </c>
      <c r="I21" s="39" t="s">
        <v>233</v>
      </c>
      <c r="J21" s="39" t="s">
        <v>233</v>
      </c>
      <c r="K21" s="7">
        <v>5</v>
      </c>
      <c r="L21" s="39" t="s">
        <v>233</v>
      </c>
      <c r="M21" s="39" t="s">
        <v>233</v>
      </c>
      <c r="N21" s="7">
        <v>10</v>
      </c>
      <c r="O21" s="39" t="s">
        <v>233</v>
      </c>
      <c r="P21" s="39" t="s">
        <v>233</v>
      </c>
      <c r="Q21" s="19">
        <f t="shared" si="1"/>
        <v>601.2</v>
      </c>
      <c r="R21" s="7"/>
      <c r="S21" s="39"/>
    </row>
    <row r="22" ht="14.25" spans="1:19">
      <c r="A22" s="37">
        <v>819210334</v>
      </c>
      <c r="B22" s="19" t="s">
        <v>180</v>
      </c>
      <c r="C22" s="37" t="s">
        <v>333</v>
      </c>
      <c r="D22" s="8" t="s">
        <v>232</v>
      </c>
      <c r="E22" s="7" t="s">
        <v>312</v>
      </c>
      <c r="F22" s="7">
        <v>368</v>
      </c>
      <c r="G22" s="7">
        <v>211</v>
      </c>
      <c r="H22" s="7">
        <f t="shared" si="0"/>
        <v>579</v>
      </c>
      <c r="I22" s="39" t="s">
        <v>233</v>
      </c>
      <c r="J22" s="39" t="s">
        <v>233</v>
      </c>
      <c r="K22" s="7"/>
      <c r="L22" s="39" t="s">
        <v>233</v>
      </c>
      <c r="M22" s="39" t="s">
        <v>233</v>
      </c>
      <c r="N22" s="7">
        <v>20</v>
      </c>
      <c r="O22" s="39" t="s">
        <v>233</v>
      </c>
      <c r="P22" s="39" t="s">
        <v>233</v>
      </c>
      <c r="Q22" s="19">
        <f t="shared" si="1"/>
        <v>599</v>
      </c>
      <c r="R22" s="7"/>
      <c r="S22" s="39"/>
    </row>
    <row r="23" ht="14.25" spans="1:19">
      <c r="A23" s="37">
        <v>819210359</v>
      </c>
      <c r="B23" s="19" t="s">
        <v>180</v>
      </c>
      <c r="C23" s="37" t="s">
        <v>334</v>
      </c>
      <c r="D23" s="8" t="s">
        <v>335</v>
      </c>
      <c r="E23" s="7" t="s">
        <v>310</v>
      </c>
      <c r="F23" s="7">
        <v>381</v>
      </c>
      <c r="G23" s="7">
        <v>203.2</v>
      </c>
      <c r="H23" s="7">
        <f t="shared" si="0"/>
        <v>584.2</v>
      </c>
      <c r="I23" s="39" t="s">
        <v>233</v>
      </c>
      <c r="J23" s="39" t="s">
        <v>233</v>
      </c>
      <c r="K23" s="7">
        <v>4</v>
      </c>
      <c r="L23" s="39" t="s">
        <v>233</v>
      </c>
      <c r="M23" s="39" t="s">
        <v>233</v>
      </c>
      <c r="N23" s="7">
        <v>10</v>
      </c>
      <c r="O23" s="39" t="s">
        <v>233</v>
      </c>
      <c r="P23" s="39" t="s">
        <v>233</v>
      </c>
      <c r="Q23" s="19">
        <f t="shared" si="1"/>
        <v>598.2</v>
      </c>
      <c r="R23" s="7"/>
      <c r="S23" s="39"/>
    </row>
    <row r="24" ht="14.25" spans="1:19">
      <c r="A24" s="37">
        <v>819210374</v>
      </c>
      <c r="B24" s="19" t="s">
        <v>180</v>
      </c>
      <c r="C24" s="37" t="s">
        <v>336</v>
      </c>
      <c r="D24" s="8" t="s">
        <v>232</v>
      </c>
      <c r="E24" s="7" t="s">
        <v>312</v>
      </c>
      <c r="F24" s="7">
        <v>365</v>
      </c>
      <c r="G24" s="7">
        <v>211</v>
      </c>
      <c r="H24" s="7">
        <f t="shared" si="0"/>
        <v>576</v>
      </c>
      <c r="I24" s="39" t="s">
        <v>233</v>
      </c>
      <c r="J24" s="39" t="s">
        <v>233</v>
      </c>
      <c r="K24" s="7">
        <v>2</v>
      </c>
      <c r="L24" s="39" t="s">
        <v>233</v>
      </c>
      <c r="M24" s="39" t="s">
        <v>233</v>
      </c>
      <c r="N24" s="7">
        <v>20</v>
      </c>
      <c r="O24" s="39" t="s">
        <v>233</v>
      </c>
      <c r="P24" s="39" t="s">
        <v>233</v>
      </c>
      <c r="Q24" s="19">
        <f t="shared" si="1"/>
        <v>598</v>
      </c>
      <c r="R24" s="7" t="s">
        <v>69</v>
      </c>
      <c r="S24" s="39"/>
    </row>
    <row r="25" ht="27" spans="1:19">
      <c r="A25" s="37">
        <v>819210367</v>
      </c>
      <c r="B25" s="19" t="s">
        <v>180</v>
      </c>
      <c r="C25" s="37" t="s">
        <v>337</v>
      </c>
      <c r="D25" s="8" t="s">
        <v>292</v>
      </c>
      <c r="E25" s="7" t="s">
        <v>310</v>
      </c>
      <c r="F25" s="7">
        <v>361</v>
      </c>
      <c r="G25" s="7">
        <v>218.2</v>
      </c>
      <c r="H25" s="7">
        <f t="shared" si="0"/>
        <v>579.2</v>
      </c>
      <c r="I25" s="39" t="s">
        <v>233</v>
      </c>
      <c r="J25" s="39" t="s">
        <v>233</v>
      </c>
      <c r="K25" s="7">
        <v>5</v>
      </c>
      <c r="L25" s="39" t="s">
        <v>233</v>
      </c>
      <c r="M25" s="39" t="s">
        <v>233</v>
      </c>
      <c r="N25" s="7">
        <v>10</v>
      </c>
      <c r="O25" s="39" t="s">
        <v>233</v>
      </c>
      <c r="P25" s="39" t="s">
        <v>233</v>
      </c>
      <c r="Q25" s="19">
        <f t="shared" si="1"/>
        <v>594.2</v>
      </c>
      <c r="R25" s="7"/>
      <c r="S25" s="39"/>
    </row>
    <row r="26" ht="14.25" spans="1:19">
      <c r="A26" s="37">
        <v>819210370</v>
      </c>
      <c r="B26" s="19" t="s">
        <v>180</v>
      </c>
      <c r="C26" s="37" t="s">
        <v>338</v>
      </c>
      <c r="D26" s="8" t="s">
        <v>232</v>
      </c>
      <c r="E26" s="7" t="s">
        <v>310</v>
      </c>
      <c r="F26" s="7">
        <v>354</v>
      </c>
      <c r="G26" s="7">
        <v>218.8</v>
      </c>
      <c r="H26" s="7">
        <f t="shared" si="0"/>
        <v>572.8</v>
      </c>
      <c r="I26" s="39" t="s">
        <v>233</v>
      </c>
      <c r="J26" s="39" t="s">
        <v>233</v>
      </c>
      <c r="K26" s="39" t="s">
        <v>233</v>
      </c>
      <c r="L26" s="39" t="s">
        <v>233</v>
      </c>
      <c r="M26" s="39" t="s">
        <v>233</v>
      </c>
      <c r="N26" s="7">
        <v>20</v>
      </c>
      <c r="O26" s="39" t="s">
        <v>233</v>
      </c>
      <c r="P26" s="39" t="s">
        <v>233</v>
      </c>
      <c r="Q26" s="19">
        <f t="shared" si="1"/>
        <v>592.8</v>
      </c>
      <c r="R26" s="7"/>
      <c r="S26" s="39"/>
    </row>
    <row r="27" ht="14.25" spans="1:19">
      <c r="A27" s="37">
        <v>819210382</v>
      </c>
      <c r="B27" s="19" t="s">
        <v>180</v>
      </c>
      <c r="C27" s="37" t="s">
        <v>339</v>
      </c>
      <c r="D27" s="8" t="s">
        <v>232</v>
      </c>
      <c r="E27" s="7" t="s">
        <v>312</v>
      </c>
      <c r="F27" s="7">
        <v>355</v>
      </c>
      <c r="G27" s="7">
        <v>213.8</v>
      </c>
      <c r="H27" s="7">
        <f t="shared" si="0"/>
        <v>568.8</v>
      </c>
      <c r="I27" s="39" t="s">
        <v>233</v>
      </c>
      <c r="J27" s="39" t="s">
        <v>233</v>
      </c>
      <c r="K27" s="7">
        <v>4</v>
      </c>
      <c r="L27" s="39" t="s">
        <v>233</v>
      </c>
      <c r="M27" s="39" t="s">
        <v>233</v>
      </c>
      <c r="N27" s="7">
        <v>20</v>
      </c>
      <c r="O27" s="39" t="s">
        <v>233</v>
      </c>
      <c r="P27" s="39" t="s">
        <v>233</v>
      </c>
      <c r="Q27" s="19">
        <f t="shared" si="1"/>
        <v>592.8</v>
      </c>
      <c r="R27" s="7"/>
      <c r="S27" s="39"/>
    </row>
    <row r="28" ht="14.25" spans="1:19">
      <c r="A28" s="37">
        <v>819210354</v>
      </c>
      <c r="B28" s="19" t="s">
        <v>180</v>
      </c>
      <c r="C28" s="37" t="s">
        <v>340</v>
      </c>
      <c r="D28" s="8" t="s">
        <v>232</v>
      </c>
      <c r="E28" s="7" t="s">
        <v>310</v>
      </c>
      <c r="F28" s="7">
        <v>353</v>
      </c>
      <c r="G28" s="7">
        <v>216.4</v>
      </c>
      <c r="H28" s="7">
        <f t="shared" si="0"/>
        <v>569.4</v>
      </c>
      <c r="I28" s="39" t="s">
        <v>233</v>
      </c>
      <c r="J28" s="39" t="s">
        <v>233</v>
      </c>
      <c r="K28" s="39" t="s">
        <v>233</v>
      </c>
      <c r="L28" s="39" t="s">
        <v>233</v>
      </c>
      <c r="M28" s="39" t="s">
        <v>233</v>
      </c>
      <c r="N28" s="7">
        <v>20</v>
      </c>
      <c r="O28" s="39" t="s">
        <v>233</v>
      </c>
      <c r="P28" s="39" t="s">
        <v>233</v>
      </c>
      <c r="Q28" s="19">
        <f t="shared" si="1"/>
        <v>589.4</v>
      </c>
      <c r="R28" s="7"/>
      <c r="S28" s="39"/>
    </row>
    <row r="29" ht="14.25" spans="1:19">
      <c r="A29" s="37">
        <v>819210371</v>
      </c>
      <c r="B29" s="19" t="s">
        <v>180</v>
      </c>
      <c r="C29" s="37" t="s">
        <v>341</v>
      </c>
      <c r="D29" s="8" t="s">
        <v>290</v>
      </c>
      <c r="E29" s="7" t="s">
        <v>310</v>
      </c>
      <c r="F29" s="7">
        <v>361</v>
      </c>
      <c r="G29" s="7">
        <v>217.6</v>
      </c>
      <c r="H29" s="7">
        <f t="shared" si="0"/>
        <v>578.6</v>
      </c>
      <c r="I29" s="39" t="s">
        <v>233</v>
      </c>
      <c r="J29" s="39" t="s">
        <v>233</v>
      </c>
      <c r="K29" s="39" t="s">
        <v>233</v>
      </c>
      <c r="L29" s="39" t="s">
        <v>233</v>
      </c>
      <c r="M29" s="39" t="s">
        <v>233</v>
      </c>
      <c r="N29" s="7">
        <v>10</v>
      </c>
      <c r="O29" s="39" t="s">
        <v>233</v>
      </c>
      <c r="P29" s="39" t="s">
        <v>233</v>
      </c>
      <c r="Q29" s="19">
        <f t="shared" si="1"/>
        <v>588.6</v>
      </c>
      <c r="R29" s="7"/>
      <c r="S29" s="39"/>
    </row>
    <row r="30" ht="27" spans="1:19">
      <c r="A30" s="37">
        <v>819210358</v>
      </c>
      <c r="B30" s="19" t="s">
        <v>180</v>
      </c>
      <c r="C30" s="37" t="s">
        <v>342</v>
      </c>
      <c r="D30" s="8" t="s">
        <v>343</v>
      </c>
      <c r="E30" s="7" t="s">
        <v>310</v>
      </c>
      <c r="F30" s="7">
        <v>360</v>
      </c>
      <c r="G30" s="7">
        <v>213.2</v>
      </c>
      <c r="H30" s="7">
        <f t="shared" si="0"/>
        <v>573.2</v>
      </c>
      <c r="I30" s="39" t="s">
        <v>233</v>
      </c>
      <c r="J30" s="7">
        <v>10</v>
      </c>
      <c r="K30" s="7">
        <v>5</v>
      </c>
      <c r="L30" s="39" t="s">
        <v>233</v>
      </c>
      <c r="M30" s="39" t="s">
        <v>233</v>
      </c>
      <c r="N30" s="7"/>
      <c r="O30" s="39" t="s">
        <v>233</v>
      </c>
      <c r="P30" s="39" t="s">
        <v>233</v>
      </c>
      <c r="Q30" s="19">
        <f t="shared" si="1"/>
        <v>588.2</v>
      </c>
      <c r="R30" s="7"/>
      <c r="S30" s="39"/>
    </row>
    <row r="31" ht="14.25" spans="1:19">
      <c r="A31" s="37">
        <v>819210379</v>
      </c>
      <c r="B31" s="19" t="s">
        <v>180</v>
      </c>
      <c r="C31" s="37" t="s">
        <v>344</v>
      </c>
      <c r="D31" s="8" t="s">
        <v>345</v>
      </c>
      <c r="E31" s="7" t="s">
        <v>312</v>
      </c>
      <c r="F31" s="7">
        <v>366</v>
      </c>
      <c r="G31" s="7">
        <v>215.8</v>
      </c>
      <c r="H31" s="7">
        <f t="shared" si="0"/>
        <v>581.8</v>
      </c>
      <c r="I31" s="39" t="s">
        <v>233</v>
      </c>
      <c r="J31" s="39" t="s">
        <v>233</v>
      </c>
      <c r="K31" s="7">
        <v>2</v>
      </c>
      <c r="L31" s="39" t="s">
        <v>233</v>
      </c>
      <c r="M31" s="39" t="s">
        <v>233</v>
      </c>
      <c r="N31" s="39" t="s">
        <v>233</v>
      </c>
      <c r="O31" s="39" t="s">
        <v>233</v>
      </c>
      <c r="P31" s="39" t="s">
        <v>233</v>
      </c>
      <c r="Q31" s="19">
        <f t="shared" si="1"/>
        <v>583.8</v>
      </c>
      <c r="R31" s="7"/>
      <c r="S31" s="39"/>
    </row>
    <row r="32" ht="14.25" spans="1:19">
      <c r="A32" s="37">
        <v>819210335</v>
      </c>
      <c r="B32" s="19" t="s">
        <v>180</v>
      </c>
      <c r="C32" s="37" t="s">
        <v>346</v>
      </c>
      <c r="D32" s="8" t="s">
        <v>232</v>
      </c>
      <c r="E32" s="7" t="s">
        <v>312</v>
      </c>
      <c r="F32" s="7">
        <v>345</v>
      </c>
      <c r="G32" s="7">
        <v>216.6</v>
      </c>
      <c r="H32" s="7">
        <f t="shared" si="0"/>
        <v>561.6</v>
      </c>
      <c r="I32" s="39" t="s">
        <v>233</v>
      </c>
      <c r="J32" s="39" t="s">
        <v>233</v>
      </c>
      <c r="K32" s="39" t="s">
        <v>233</v>
      </c>
      <c r="L32" s="39" t="s">
        <v>233</v>
      </c>
      <c r="M32" s="39" t="s">
        <v>233</v>
      </c>
      <c r="N32" s="7">
        <v>20</v>
      </c>
      <c r="O32" s="39" t="s">
        <v>233</v>
      </c>
      <c r="P32" s="39" t="s">
        <v>233</v>
      </c>
      <c r="Q32" s="19">
        <f t="shared" si="1"/>
        <v>581.6</v>
      </c>
      <c r="R32" s="7"/>
      <c r="S32" s="39" t="s">
        <v>347</v>
      </c>
    </row>
    <row r="33" ht="14.25" spans="1:19">
      <c r="A33" s="37">
        <v>819210352</v>
      </c>
      <c r="B33" s="19" t="s">
        <v>180</v>
      </c>
      <c r="C33" s="37" t="s">
        <v>348</v>
      </c>
      <c r="D33" s="8" t="s">
        <v>349</v>
      </c>
      <c r="E33" s="7" t="s">
        <v>310</v>
      </c>
      <c r="F33" s="7">
        <v>366</v>
      </c>
      <c r="G33" s="7">
        <v>213.6</v>
      </c>
      <c r="H33" s="7">
        <f t="shared" si="0"/>
        <v>579.6</v>
      </c>
      <c r="I33" s="39" t="s">
        <v>233</v>
      </c>
      <c r="J33" s="39" t="s">
        <v>233</v>
      </c>
      <c r="K33" s="7">
        <v>2</v>
      </c>
      <c r="L33" s="39" t="s">
        <v>233</v>
      </c>
      <c r="M33" s="39" t="s">
        <v>233</v>
      </c>
      <c r="N33" s="7"/>
      <c r="O33" s="39" t="s">
        <v>233</v>
      </c>
      <c r="P33" s="39" t="s">
        <v>233</v>
      </c>
      <c r="Q33" s="19">
        <f t="shared" si="1"/>
        <v>581.6</v>
      </c>
      <c r="R33" s="7"/>
      <c r="S33" s="39" t="s">
        <v>350</v>
      </c>
    </row>
    <row r="34" ht="14.25" spans="1:19">
      <c r="A34" s="37">
        <v>819210341</v>
      </c>
      <c r="B34" s="19" t="s">
        <v>180</v>
      </c>
      <c r="C34" s="37" t="s">
        <v>351</v>
      </c>
      <c r="D34" s="8" t="s">
        <v>352</v>
      </c>
      <c r="E34" s="7" t="s">
        <v>310</v>
      </c>
      <c r="F34" s="7">
        <v>372</v>
      </c>
      <c r="G34" s="7">
        <v>209.6</v>
      </c>
      <c r="H34" s="7">
        <f t="shared" si="0"/>
        <v>581.6</v>
      </c>
      <c r="I34" s="39" t="s">
        <v>233</v>
      </c>
      <c r="J34" s="39" t="s">
        <v>233</v>
      </c>
      <c r="K34" s="7"/>
      <c r="L34" s="39" t="s">
        <v>233</v>
      </c>
      <c r="M34" s="39" t="s">
        <v>233</v>
      </c>
      <c r="N34" s="7"/>
      <c r="O34" s="39" t="s">
        <v>233</v>
      </c>
      <c r="P34" s="39" t="s">
        <v>233</v>
      </c>
      <c r="Q34" s="19">
        <f t="shared" si="1"/>
        <v>581.6</v>
      </c>
      <c r="R34" s="7" t="s">
        <v>94</v>
      </c>
      <c r="S34" s="39" t="s">
        <v>353</v>
      </c>
    </row>
    <row r="35" ht="14.25" spans="1:19">
      <c r="A35" s="37">
        <v>819210350</v>
      </c>
      <c r="B35" s="19" t="s">
        <v>180</v>
      </c>
      <c r="C35" s="37" t="s">
        <v>354</v>
      </c>
      <c r="D35" s="8" t="s">
        <v>355</v>
      </c>
      <c r="E35" s="7" t="s">
        <v>310</v>
      </c>
      <c r="F35" s="7">
        <v>354</v>
      </c>
      <c r="G35" s="7">
        <v>211.2</v>
      </c>
      <c r="H35" s="7">
        <f t="shared" si="0"/>
        <v>565.2</v>
      </c>
      <c r="I35" s="39" t="s">
        <v>233</v>
      </c>
      <c r="J35" s="7">
        <v>10</v>
      </c>
      <c r="K35" s="7">
        <v>4</v>
      </c>
      <c r="L35" s="39" t="s">
        <v>233</v>
      </c>
      <c r="M35" s="39" t="s">
        <v>233</v>
      </c>
      <c r="N35" s="7"/>
      <c r="O35" s="39" t="s">
        <v>233</v>
      </c>
      <c r="P35" s="39" t="s">
        <v>233</v>
      </c>
      <c r="Q35" s="19">
        <f t="shared" si="1"/>
        <v>579.2</v>
      </c>
      <c r="R35" s="7"/>
      <c r="S35" s="39"/>
    </row>
    <row r="36" ht="14.25" spans="1:19">
      <c r="A36" s="37">
        <v>819210349</v>
      </c>
      <c r="B36" s="19" t="s">
        <v>180</v>
      </c>
      <c r="C36" s="37" t="s">
        <v>356</v>
      </c>
      <c r="D36" s="8" t="s">
        <v>357</v>
      </c>
      <c r="E36" s="7" t="s">
        <v>310</v>
      </c>
      <c r="F36" s="7">
        <v>353</v>
      </c>
      <c r="G36" s="7">
        <v>210</v>
      </c>
      <c r="H36" s="7">
        <f t="shared" si="0"/>
        <v>563</v>
      </c>
      <c r="I36" s="39" t="s">
        <v>233</v>
      </c>
      <c r="J36" s="7">
        <v>10</v>
      </c>
      <c r="K36" s="7">
        <v>5</v>
      </c>
      <c r="L36" s="39" t="s">
        <v>233</v>
      </c>
      <c r="M36" s="39" t="s">
        <v>233</v>
      </c>
      <c r="N36" s="7"/>
      <c r="O36" s="39" t="s">
        <v>233</v>
      </c>
      <c r="P36" s="39" t="s">
        <v>233</v>
      </c>
      <c r="Q36" s="19">
        <f t="shared" si="1"/>
        <v>578</v>
      </c>
      <c r="R36" s="7"/>
      <c r="S36" s="39"/>
    </row>
    <row r="37" ht="27" spans="1:19">
      <c r="A37" s="37">
        <v>819210347</v>
      </c>
      <c r="B37" s="19" t="s">
        <v>180</v>
      </c>
      <c r="C37" s="37" t="s">
        <v>358</v>
      </c>
      <c r="D37" s="8" t="s">
        <v>359</v>
      </c>
      <c r="E37" s="7" t="s">
        <v>310</v>
      </c>
      <c r="F37" s="7">
        <v>352</v>
      </c>
      <c r="G37" s="7">
        <v>223.8</v>
      </c>
      <c r="H37" s="7">
        <f t="shared" si="0"/>
        <v>575.8</v>
      </c>
      <c r="I37" s="39" t="s">
        <v>233</v>
      </c>
      <c r="J37" s="39" t="s">
        <v>233</v>
      </c>
      <c r="K37" s="39" t="s">
        <v>233</v>
      </c>
      <c r="L37" s="39" t="s">
        <v>233</v>
      </c>
      <c r="M37" s="39" t="s">
        <v>233</v>
      </c>
      <c r="N37" s="7"/>
      <c r="O37" s="39" t="s">
        <v>233</v>
      </c>
      <c r="P37" s="39" t="s">
        <v>233</v>
      </c>
      <c r="Q37" s="19">
        <f t="shared" si="1"/>
        <v>575.8</v>
      </c>
      <c r="R37" s="7"/>
      <c r="S37" s="39"/>
    </row>
    <row r="38" ht="14.25" spans="1:19">
      <c r="A38" s="37">
        <v>819210356</v>
      </c>
      <c r="B38" s="19" t="s">
        <v>180</v>
      </c>
      <c r="C38" s="37" t="s">
        <v>360</v>
      </c>
      <c r="D38" s="8" t="s">
        <v>361</v>
      </c>
      <c r="E38" s="7" t="s">
        <v>310</v>
      </c>
      <c r="F38" s="7">
        <v>354</v>
      </c>
      <c r="G38" s="7">
        <v>215.6</v>
      </c>
      <c r="H38" s="7">
        <f t="shared" si="0"/>
        <v>569.6</v>
      </c>
      <c r="I38" s="39" t="s">
        <v>233</v>
      </c>
      <c r="J38" s="39" t="s">
        <v>233</v>
      </c>
      <c r="K38" s="7">
        <v>5</v>
      </c>
      <c r="L38" s="39" t="s">
        <v>233</v>
      </c>
      <c r="M38" s="39" t="s">
        <v>233</v>
      </c>
      <c r="N38" s="7"/>
      <c r="O38" s="39" t="s">
        <v>233</v>
      </c>
      <c r="P38" s="39" t="s">
        <v>233</v>
      </c>
      <c r="Q38" s="19">
        <f t="shared" si="1"/>
        <v>574.6</v>
      </c>
      <c r="R38" s="7"/>
      <c r="S38" s="39"/>
    </row>
    <row r="39" ht="14.25" spans="1:19">
      <c r="A39" s="37">
        <v>819210351</v>
      </c>
      <c r="B39" s="19" t="s">
        <v>180</v>
      </c>
      <c r="C39" s="37" t="s">
        <v>362</v>
      </c>
      <c r="D39" s="8" t="s">
        <v>290</v>
      </c>
      <c r="E39" s="7" t="s">
        <v>310</v>
      </c>
      <c r="F39" s="7">
        <v>361</v>
      </c>
      <c r="G39" s="7">
        <v>213</v>
      </c>
      <c r="H39" s="7">
        <f t="shared" si="0"/>
        <v>574</v>
      </c>
      <c r="I39" s="39" t="s">
        <v>233</v>
      </c>
      <c r="J39" s="39" t="s">
        <v>233</v>
      </c>
      <c r="K39" s="39" t="s">
        <v>233</v>
      </c>
      <c r="L39" s="39" t="s">
        <v>233</v>
      </c>
      <c r="M39" s="39" t="s">
        <v>233</v>
      </c>
      <c r="N39" s="7"/>
      <c r="O39" s="39" t="s">
        <v>233</v>
      </c>
      <c r="P39" s="39" t="s">
        <v>233</v>
      </c>
      <c r="Q39" s="19">
        <f t="shared" si="1"/>
        <v>574</v>
      </c>
      <c r="R39" s="7"/>
      <c r="S39" s="39"/>
    </row>
    <row r="40" ht="14.25" spans="1:19">
      <c r="A40" s="37">
        <v>819210345</v>
      </c>
      <c r="B40" s="19" t="s">
        <v>180</v>
      </c>
      <c r="C40" s="37" t="s">
        <v>363</v>
      </c>
      <c r="D40" s="8" t="s">
        <v>266</v>
      </c>
      <c r="E40" s="7" t="s">
        <v>310</v>
      </c>
      <c r="F40" s="7">
        <v>352</v>
      </c>
      <c r="G40" s="7">
        <v>216.8</v>
      </c>
      <c r="H40" s="7">
        <f t="shared" si="0"/>
        <v>568.8</v>
      </c>
      <c r="I40" s="39" t="s">
        <v>233</v>
      </c>
      <c r="J40" s="39" t="s">
        <v>233</v>
      </c>
      <c r="K40" s="7">
        <v>5</v>
      </c>
      <c r="L40" s="39" t="s">
        <v>233</v>
      </c>
      <c r="M40" s="39" t="s">
        <v>233</v>
      </c>
      <c r="N40" s="7"/>
      <c r="O40" s="39" t="s">
        <v>233</v>
      </c>
      <c r="P40" s="39" t="s">
        <v>233</v>
      </c>
      <c r="Q40" s="19">
        <f t="shared" si="1"/>
        <v>573.8</v>
      </c>
      <c r="R40" s="7"/>
      <c r="S40" s="39"/>
    </row>
    <row r="41" ht="14.25" spans="1:19">
      <c r="A41" s="37">
        <v>819210361</v>
      </c>
      <c r="B41" s="19" t="s">
        <v>180</v>
      </c>
      <c r="C41" s="38" t="s">
        <v>364</v>
      </c>
      <c r="D41" s="8" t="s">
        <v>309</v>
      </c>
      <c r="E41" s="7" t="s">
        <v>310</v>
      </c>
      <c r="F41" s="7">
        <v>349</v>
      </c>
      <c r="G41" s="7">
        <v>211.8</v>
      </c>
      <c r="H41" s="7">
        <f t="shared" si="0"/>
        <v>560.8</v>
      </c>
      <c r="I41" s="39" t="s">
        <v>233</v>
      </c>
      <c r="J41" s="39" t="s">
        <v>233</v>
      </c>
      <c r="K41" s="7">
        <v>2</v>
      </c>
      <c r="L41" s="39" t="s">
        <v>233</v>
      </c>
      <c r="M41" s="39" t="s">
        <v>233</v>
      </c>
      <c r="N41" s="7">
        <v>10</v>
      </c>
      <c r="O41" s="39" t="s">
        <v>233</v>
      </c>
      <c r="P41" s="39" t="s">
        <v>233</v>
      </c>
      <c r="Q41" s="19">
        <f t="shared" si="1"/>
        <v>572.8</v>
      </c>
      <c r="R41" s="7"/>
      <c r="S41" s="39"/>
    </row>
    <row r="42" ht="14.25" spans="1:19">
      <c r="A42" s="37">
        <v>819210378</v>
      </c>
      <c r="B42" s="19" t="s">
        <v>180</v>
      </c>
      <c r="C42" s="37" t="s">
        <v>365</v>
      </c>
      <c r="D42" s="8" t="s">
        <v>366</v>
      </c>
      <c r="E42" s="7" t="s">
        <v>312</v>
      </c>
      <c r="F42" s="7">
        <v>372</v>
      </c>
      <c r="G42" s="7">
        <v>200.2</v>
      </c>
      <c r="H42" s="7">
        <f t="shared" si="0"/>
        <v>572.2</v>
      </c>
      <c r="I42" s="39" t="s">
        <v>233</v>
      </c>
      <c r="J42" s="39" t="s">
        <v>233</v>
      </c>
      <c r="K42" s="39" t="s">
        <v>233</v>
      </c>
      <c r="L42" s="39" t="s">
        <v>233</v>
      </c>
      <c r="M42" s="39" t="s">
        <v>233</v>
      </c>
      <c r="N42" s="7"/>
      <c r="O42" s="39" t="s">
        <v>233</v>
      </c>
      <c r="P42" s="39" t="s">
        <v>233</v>
      </c>
      <c r="Q42" s="19">
        <f t="shared" si="1"/>
        <v>572.2</v>
      </c>
      <c r="R42" s="7"/>
      <c r="S42" s="39"/>
    </row>
    <row r="43" ht="27" spans="1:19">
      <c r="A43" s="37">
        <v>819210353</v>
      </c>
      <c r="B43" s="19" t="s">
        <v>180</v>
      </c>
      <c r="C43" s="37" t="s">
        <v>367</v>
      </c>
      <c r="D43" s="8" t="s">
        <v>368</v>
      </c>
      <c r="E43" s="7" t="s">
        <v>310</v>
      </c>
      <c r="F43" s="7">
        <v>363</v>
      </c>
      <c r="G43" s="7">
        <v>209</v>
      </c>
      <c r="H43" s="7">
        <f t="shared" si="0"/>
        <v>572</v>
      </c>
      <c r="I43" s="39" t="s">
        <v>233</v>
      </c>
      <c r="J43" s="39" t="s">
        <v>233</v>
      </c>
      <c r="K43" s="39" t="s">
        <v>233</v>
      </c>
      <c r="L43" s="39" t="s">
        <v>233</v>
      </c>
      <c r="M43" s="39" t="s">
        <v>233</v>
      </c>
      <c r="N43" s="7"/>
      <c r="O43" s="39" t="s">
        <v>233</v>
      </c>
      <c r="P43" s="39" t="s">
        <v>233</v>
      </c>
      <c r="Q43" s="19">
        <f t="shared" si="1"/>
        <v>572</v>
      </c>
      <c r="R43" s="7"/>
      <c r="S43" s="39"/>
    </row>
    <row r="44" ht="27" spans="1:19">
      <c r="A44" s="37">
        <v>819210372</v>
      </c>
      <c r="B44" s="19" t="s">
        <v>180</v>
      </c>
      <c r="C44" s="37" t="s">
        <v>369</v>
      </c>
      <c r="D44" s="8" t="s">
        <v>370</v>
      </c>
      <c r="E44" s="7" t="s">
        <v>310</v>
      </c>
      <c r="F44" s="7">
        <v>346</v>
      </c>
      <c r="G44" s="7">
        <v>207.6</v>
      </c>
      <c r="H44" s="7">
        <f t="shared" si="0"/>
        <v>553.6</v>
      </c>
      <c r="I44" s="39" t="s">
        <v>233</v>
      </c>
      <c r="J44" s="39" t="s">
        <v>233</v>
      </c>
      <c r="K44" s="7">
        <v>5</v>
      </c>
      <c r="L44" s="39" t="s">
        <v>233</v>
      </c>
      <c r="M44" s="39" t="s">
        <v>233</v>
      </c>
      <c r="N44" s="7">
        <v>10</v>
      </c>
      <c r="O44" s="39" t="s">
        <v>233</v>
      </c>
      <c r="P44" s="39" t="s">
        <v>233</v>
      </c>
      <c r="Q44" s="19">
        <f t="shared" si="1"/>
        <v>568.6</v>
      </c>
      <c r="R44" s="7"/>
      <c r="S44" s="39"/>
    </row>
    <row r="45" ht="27" spans="1:19">
      <c r="A45" s="37">
        <v>819210357</v>
      </c>
      <c r="B45" s="19" t="s">
        <v>180</v>
      </c>
      <c r="C45" s="37" t="s">
        <v>371</v>
      </c>
      <c r="D45" s="8" t="s">
        <v>292</v>
      </c>
      <c r="E45" s="7" t="s">
        <v>310</v>
      </c>
      <c r="F45" s="7">
        <v>359</v>
      </c>
      <c r="G45" s="7">
        <v>204.2</v>
      </c>
      <c r="H45" s="7">
        <f t="shared" si="0"/>
        <v>563.2</v>
      </c>
      <c r="I45" s="39" t="s">
        <v>233</v>
      </c>
      <c r="J45" s="39" t="s">
        <v>233</v>
      </c>
      <c r="K45" s="7">
        <v>5</v>
      </c>
      <c r="L45" s="39" t="s">
        <v>233</v>
      </c>
      <c r="M45" s="39" t="s">
        <v>233</v>
      </c>
      <c r="N45" s="7"/>
      <c r="O45" s="39" t="s">
        <v>233</v>
      </c>
      <c r="P45" s="39" t="s">
        <v>233</v>
      </c>
      <c r="Q45" s="19">
        <f t="shared" si="1"/>
        <v>568.2</v>
      </c>
      <c r="R45" s="7"/>
      <c r="S45" s="39"/>
    </row>
    <row r="46" ht="14.25" spans="1:19">
      <c r="A46" s="37">
        <v>819210342</v>
      </c>
      <c r="B46" s="19" t="s">
        <v>180</v>
      </c>
      <c r="C46" s="37" t="s">
        <v>372</v>
      </c>
      <c r="D46" s="8" t="s">
        <v>373</v>
      </c>
      <c r="E46" s="7" t="s">
        <v>310</v>
      </c>
      <c r="F46" s="7">
        <v>356</v>
      </c>
      <c r="G46" s="7">
        <v>209.6</v>
      </c>
      <c r="H46" s="7">
        <f t="shared" si="0"/>
        <v>565.6</v>
      </c>
      <c r="I46" s="39" t="s">
        <v>233</v>
      </c>
      <c r="J46" s="39" t="s">
        <v>233</v>
      </c>
      <c r="K46" s="39" t="s">
        <v>233</v>
      </c>
      <c r="L46" s="39" t="s">
        <v>233</v>
      </c>
      <c r="M46" s="39" t="s">
        <v>233</v>
      </c>
      <c r="N46" s="7"/>
      <c r="O46" s="39" t="s">
        <v>233</v>
      </c>
      <c r="P46" s="39" t="s">
        <v>233</v>
      </c>
      <c r="Q46" s="19">
        <f t="shared" si="1"/>
        <v>565.6</v>
      </c>
      <c r="R46" s="7"/>
      <c r="S46" s="39"/>
    </row>
    <row r="47" ht="14.25" spans="1:19">
      <c r="A47" s="37">
        <v>819210338</v>
      </c>
      <c r="B47" s="19" t="s">
        <v>180</v>
      </c>
      <c r="C47" s="37" t="s">
        <v>374</v>
      </c>
      <c r="D47" s="8" t="s">
        <v>375</v>
      </c>
      <c r="E47" s="7" t="s">
        <v>310</v>
      </c>
      <c r="F47" s="7">
        <v>356</v>
      </c>
      <c r="G47" s="7">
        <v>202.8</v>
      </c>
      <c r="H47" s="7">
        <f t="shared" si="0"/>
        <v>558.8</v>
      </c>
      <c r="I47" s="39" t="s">
        <v>233</v>
      </c>
      <c r="J47" s="39" t="s">
        <v>233</v>
      </c>
      <c r="K47" s="7">
        <v>5</v>
      </c>
      <c r="L47" s="39" t="s">
        <v>233</v>
      </c>
      <c r="M47" s="39" t="s">
        <v>233</v>
      </c>
      <c r="N47" s="7"/>
      <c r="O47" s="39" t="s">
        <v>233</v>
      </c>
      <c r="P47" s="39" t="s">
        <v>233</v>
      </c>
      <c r="Q47" s="19">
        <f t="shared" si="1"/>
        <v>563.8</v>
      </c>
      <c r="R47" s="7"/>
      <c r="S47" s="39"/>
    </row>
    <row r="48" ht="14.25" spans="1:19">
      <c r="A48" s="37">
        <v>819210340</v>
      </c>
      <c r="B48" s="19" t="s">
        <v>180</v>
      </c>
      <c r="C48" s="37" t="s">
        <v>376</v>
      </c>
      <c r="D48" s="8" t="s">
        <v>352</v>
      </c>
      <c r="E48" s="7" t="s">
        <v>310</v>
      </c>
      <c r="F48" s="7">
        <v>350</v>
      </c>
      <c r="G48" s="7">
        <v>211.6</v>
      </c>
      <c r="H48" s="7">
        <f t="shared" si="0"/>
        <v>561.6</v>
      </c>
      <c r="I48" s="39" t="s">
        <v>233</v>
      </c>
      <c r="J48" s="39" t="s">
        <v>233</v>
      </c>
      <c r="K48" s="39" t="s">
        <v>233</v>
      </c>
      <c r="L48" s="39" t="s">
        <v>233</v>
      </c>
      <c r="M48" s="39" t="s">
        <v>233</v>
      </c>
      <c r="N48" s="7"/>
      <c r="O48" s="39" t="s">
        <v>233</v>
      </c>
      <c r="P48" s="39" t="s">
        <v>233</v>
      </c>
      <c r="Q48" s="19">
        <f t="shared" si="1"/>
        <v>561.6</v>
      </c>
      <c r="R48" s="7"/>
      <c r="S48" s="39"/>
    </row>
    <row r="49" ht="14.25" spans="1:19">
      <c r="A49" s="37">
        <v>819210339</v>
      </c>
      <c r="B49" s="19" t="s">
        <v>180</v>
      </c>
      <c r="C49" s="37" t="s">
        <v>377</v>
      </c>
      <c r="D49" s="8" t="s">
        <v>309</v>
      </c>
      <c r="E49" s="7" t="s">
        <v>310</v>
      </c>
      <c r="F49" s="7">
        <v>354</v>
      </c>
      <c r="G49" s="7">
        <v>205.2</v>
      </c>
      <c r="H49" s="7">
        <f t="shared" si="0"/>
        <v>559.2</v>
      </c>
      <c r="I49" s="39" t="s">
        <v>233</v>
      </c>
      <c r="J49" s="39" t="s">
        <v>233</v>
      </c>
      <c r="K49" s="39" t="s">
        <v>233</v>
      </c>
      <c r="L49" s="39" t="s">
        <v>233</v>
      </c>
      <c r="M49" s="39" t="s">
        <v>233</v>
      </c>
      <c r="N49" s="7"/>
      <c r="O49" s="39" t="s">
        <v>233</v>
      </c>
      <c r="P49" s="39" t="s">
        <v>233</v>
      </c>
      <c r="Q49" s="19">
        <f t="shared" si="1"/>
        <v>559.2</v>
      </c>
      <c r="R49" s="7"/>
      <c r="S49" s="39"/>
    </row>
    <row r="50" ht="14.25" spans="1:19">
      <c r="A50" s="37">
        <v>819210355</v>
      </c>
      <c r="B50" s="19" t="s">
        <v>180</v>
      </c>
      <c r="C50" s="37" t="s">
        <v>378</v>
      </c>
      <c r="D50" s="8" t="s">
        <v>290</v>
      </c>
      <c r="E50" s="7" t="s">
        <v>310</v>
      </c>
      <c r="F50" s="7">
        <v>351</v>
      </c>
      <c r="G50" s="7">
        <v>206</v>
      </c>
      <c r="H50" s="7">
        <f t="shared" si="0"/>
        <v>557</v>
      </c>
      <c r="I50" s="39" t="s">
        <v>233</v>
      </c>
      <c r="J50" s="39" t="s">
        <v>233</v>
      </c>
      <c r="K50" s="7">
        <v>2</v>
      </c>
      <c r="L50" s="39" t="s">
        <v>233</v>
      </c>
      <c r="M50" s="39" t="s">
        <v>233</v>
      </c>
      <c r="N50" s="7"/>
      <c r="O50" s="39" t="s">
        <v>233</v>
      </c>
      <c r="P50" s="39" t="s">
        <v>233</v>
      </c>
      <c r="Q50" s="19">
        <f t="shared" si="1"/>
        <v>559</v>
      </c>
      <c r="R50" s="7"/>
      <c r="S50" s="39"/>
    </row>
    <row r="51" ht="14.25" spans="1:19">
      <c r="A51" s="37">
        <v>819210346</v>
      </c>
      <c r="B51" s="19" t="s">
        <v>180</v>
      </c>
      <c r="C51" s="37" t="s">
        <v>379</v>
      </c>
      <c r="D51" s="8" t="s">
        <v>380</v>
      </c>
      <c r="E51" s="7" t="s">
        <v>310</v>
      </c>
      <c r="F51" s="7">
        <v>353</v>
      </c>
      <c r="G51" s="7">
        <v>200.6</v>
      </c>
      <c r="H51" s="7">
        <f t="shared" si="0"/>
        <v>553.6</v>
      </c>
      <c r="I51" s="39" t="s">
        <v>233</v>
      </c>
      <c r="J51" s="39" t="s">
        <v>233</v>
      </c>
      <c r="K51" s="39" t="s">
        <v>233</v>
      </c>
      <c r="L51" s="39" t="s">
        <v>233</v>
      </c>
      <c r="M51" s="7">
        <v>2</v>
      </c>
      <c r="N51" s="7"/>
      <c r="O51" s="39" t="s">
        <v>233</v>
      </c>
      <c r="P51" s="39" t="s">
        <v>233</v>
      </c>
      <c r="Q51" s="19">
        <f t="shared" si="1"/>
        <v>555.6</v>
      </c>
      <c r="R51" s="7"/>
      <c r="S51" s="39"/>
    </row>
    <row r="52" ht="14.25" spans="1:19">
      <c r="A52" s="37">
        <v>819210348</v>
      </c>
      <c r="B52" s="19" t="s">
        <v>180</v>
      </c>
      <c r="C52" s="37" t="s">
        <v>381</v>
      </c>
      <c r="D52" s="8" t="s">
        <v>382</v>
      </c>
      <c r="E52" s="7" t="s">
        <v>310</v>
      </c>
      <c r="F52" s="7">
        <v>349</v>
      </c>
      <c r="G52" s="7">
        <v>201</v>
      </c>
      <c r="H52" s="7">
        <f t="shared" si="0"/>
        <v>550</v>
      </c>
      <c r="I52" s="39" t="s">
        <v>233</v>
      </c>
      <c r="J52" s="39" t="s">
        <v>233</v>
      </c>
      <c r="K52" s="39" t="s">
        <v>233</v>
      </c>
      <c r="L52" s="39" t="s">
        <v>233</v>
      </c>
      <c r="M52" s="39" t="s">
        <v>233</v>
      </c>
      <c r="N52" s="7"/>
      <c r="O52" s="39" t="s">
        <v>233</v>
      </c>
      <c r="P52" s="39" t="s">
        <v>233</v>
      </c>
      <c r="Q52" s="19">
        <f t="shared" si="1"/>
        <v>550</v>
      </c>
      <c r="R52" s="7"/>
      <c r="S52" s="39"/>
    </row>
    <row r="53" ht="14.25" spans="1:19">
      <c r="A53" s="37">
        <v>819210344</v>
      </c>
      <c r="B53" s="19" t="s">
        <v>180</v>
      </c>
      <c r="C53" s="37" t="s">
        <v>383</v>
      </c>
      <c r="D53" s="8" t="s">
        <v>384</v>
      </c>
      <c r="E53" s="7" t="s">
        <v>310</v>
      </c>
      <c r="F53" s="7">
        <v>350</v>
      </c>
      <c r="G53" s="7">
        <v>194.4</v>
      </c>
      <c r="H53" s="7">
        <f t="shared" si="0"/>
        <v>544.4</v>
      </c>
      <c r="I53" s="39" t="s">
        <v>233</v>
      </c>
      <c r="J53" s="39" t="s">
        <v>233</v>
      </c>
      <c r="K53" s="7">
        <v>5</v>
      </c>
      <c r="L53" s="39" t="s">
        <v>233</v>
      </c>
      <c r="M53" s="39" t="s">
        <v>233</v>
      </c>
      <c r="N53" s="7"/>
      <c r="O53" s="39" t="s">
        <v>233</v>
      </c>
      <c r="P53" s="39" t="s">
        <v>233</v>
      </c>
      <c r="Q53" s="19">
        <f t="shared" si="1"/>
        <v>549.4</v>
      </c>
      <c r="R53" s="7"/>
      <c r="S53" s="39"/>
    </row>
    <row r="54" ht="40.5" spans="1:19">
      <c r="A54" s="37">
        <v>819210343</v>
      </c>
      <c r="B54" s="19" t="s">
        <v>180</v>
      </c>
      <c r="C54" s="37" t="s">
        <v>385</v>
      </c>
      <c r="D54" s="8" t="s">
        <v>270</v>
      </c>
      <c r="E54" s="7" t="s">
        <v>310</v>
      </c>
      <c r="F54" s="7">
        <v>346</v>
      </c>
      <c r="G54" s="7">
        <v>196.2</v>
      </c>
      <c r="H54" s="7">
        <f t="shared" si="0"/>
        <v>542.2</v>
      </c>
      <c r="I54" s="39" t="s">
        <v>233</v>
      </c>
      <c r="J54" s="39" t="s">
        <v>233</v>
      </c>
      <c r="K54" s="39" t="s">
        <v>233</v>
      </c>
      <c r="L54" s="39" t="s">
        <v>233</v>
      </c>
      <c r="M54" s="39" t="s">
        <v>233</v>
      </c>
      <c r="N54" s="7"/>
      <c r="O54" s="39" t="s">
        <v>233</v>
      </c>
      <c r="P54" s="39" t="s">
        <v>233</v>
      </c>
      <c r="Q54" s="19">
        <f t="shared" si="1"/>
        <v>542.2</v>
      </c>
      <c r="R54" s="7"/>
      <c r="S54" s="39"/>
    </row>
  </sheetData>
  <mergeCells count="7">
    <mergeCell ref="A1:S1"/>
    <mergeCell ref="R3:R7"/>
    <mergeCell ref="R8:R12"/>
    <mergeCell ref="R13:R23"/>
    <mergeCell ref="R24:R33"/>
    <mergeCell ref="R34:R43"/>
    <mergeCell ref="R44:R5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opLeftCell="A2" workbookViewId="0">
      <selection activeCell="A4" sqref="A4"/>
    </sheetView>
  </sheetViews>
  <sheetFormatPr defaultColWidth="9" defaultRowHeight="13.5"/>
  <cols>
    <col min="2" max="2" width="9.375"/>
    <col min="3" max="15" width="5.625" customWidth="1"/>
    <col min="16" max="16" width="9.125" customWidth="1"/>
    <col min="17" max="17" width="9.5" customWidth="1"/>
  </cols>
  <sheetData>
    <row r="1" ht="22.5" spans="1:18">
      <c r="A1" s="3" t="s">
        <v>386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5" t="s">
        <v>1</v>
      </c>
      <c r="B2" s="5" t="s">
        <v>2</v>
      </c>
      <c r="C2" s="5" t="s">
        <v>3</v>
      </c>
      <c r="D2" s="5"/>
      <c r="E2" s="5"/>
      <c r="F2" s="5"/>
      <c r="G2" s="6" t="s">
        <v>3</v>
      </c>
      <c r="H2" s="5" t="s">
        <v>4</v>
      </c>
      <c r="I2" s="5"/>
      <c r="J2" s="5"/>
      <c r="K2" s="6" t="s">
        <v>4</v>
      </c>
      <c r="L2" s="5" t="s">
        <v>5</v>
      </c>
      <c r="M2" s="5"/>
      <c r="N2" s="5"/>
      <c r="O2" s="6" t="s">
        <v>5</v>
      </c>
      <c r="P2" s="6" t="s">
        <v>6</v>
      </c>
      <c r="Q2" s="22" t="s">
        <v>387</v>
      </c>
      <c r="R2" s="23" t="s">
        <v>7</v>
      </c>
    </row>
    <row r="3" ht="40.5" spans="1:18">
      <c r="A3" s="7"/>
      <c r="B3" s="7"/>
      <c r="C3" s="8" t="s">
        <v>8</v>
      </c>
      <c r="D3" s="8" t="s">
        <v>9</v>
      </c>
      <c r="E3" s="8" t="s">
        <v>10</v>
      </c>
      <c r="F3" s="8" t="s">
        <v>11</v>
      </c>
      <c r="G3" s="9"/>
      <c r="H3" s="8" t="s">
        <v>12</v>
      </c>
      <c r="I3" s="8" t="s">
        <v>13</v>
      </c>
      <c r="J3" s="8" t="s">
        <v>14</v>
      </c>
      <c r="K3" s="9"/>
      <c r="L3" s="8" t="s">
        <v>15</v>
      </c>
      <c r="M3" s="8" t="s">
        <v>16</v>
      </c>
      <c r="N3" s="8" t="s">
        <v>17</v>
      </c>
      <c r="O3" s="9"/>
      <c r="P3" s="9"/>
      <c r="Q3" s="8"/>
      <c r="R3" s="24"/>
    </row>
    <row r="4" ht="14.25" spans="1:18">
      <c r="A4" s="10" t="s">
        <v>25</v>
      </c>
      <c r="B4" s="11" t="s">
        <v>26</v>
      </c>
      <c r="C4" s="12" t="s">
        <v>27</v>
      </c>
      <c r="D4" s="7">
        <v>50</v>
      </c>
      <c r="E4" s="7">
        <v>10</v>
      </c>
      <c r="F4" s="7">
        <v>50</v>
      </c>
      <c r="G4" s="13">
        <f t="shared" ref="G4:G7" si="0">(C4*0.8+D4*0.2+C4*0.2)*0.3</f>
        <v>31.149</v>
      </c>
      <c r="H4" s="7">
        <v>27.1107</v>
      </c>
      <c r="I4" s="7">
        <v>25</v>
      </c>
      <c r="J4" s="7">
        <v>0</v>
      </c>
      <c r="K4" s="13">
        <f t="shared" ref="K4:K7" si="1">(H4+I4+J4)/2</f>
        <v>26.05535</v>
      </c>
      <c r="L4" s="7">
        <v>25</v>
      </c>
      <c r="M4" s="7">
        <v>0</v>
      </c>
      <c r="N4" s="7">
        <v>0</v>
      </c>
      <c r="O4" s="13">
        <f t="shared" ref="O4:O7" si="2">(L4+M4+N4)/5</f>
        <v>5</v>
      </c>
      <c r="P4" s="20">
        <f t="shared" ref="P4:P7" si="3">G4+K4+O4</f>
        <v>62.20435</v>
      </c>
      <c r="Q4" s="7">
        <v>1</v>
      </c>
      <c r="R4" s="25" t="s">
        <v>140</v>
      </c>
    </row>
    <row r="5" ht="14.25" spans="1:18">
      <c r="A5" s="14" t="s">
        <v>28</v>
      </c>
      <c r="B5" s="15" t="s">
        <v>29</v>
      </c>
      <c r="C5" s="16" t="s">
        <v>30</v>
      </c>
      <c r="D5" s="7">
        <v>50</v>
      </c>
      <c r="E5" s="7">
        <v>10</v>
      </c>
      <c r="F5" s="7">
        <v>50</v>
      </c>
      <c r="G5" s="13">
        <f t="shared" si="0"/>
        <v>29.64</v>
      </c>
      <c r="H5" s="17">
        <v>7.875</v>
      </c>
      <c r="I5" s="17">
        <v>29</v>
      </c>
      <c r="J5" s="7">
        <v>0</v>
      </c>
      <c r="K5" s="13">
        <f t="shared" si="1"/>
        <v>18.4375</v>
      </c>
      <c r="L5" s="17">
        <v>40</v>
      </c>
      <c r="M5" s="17">
        <v>20</v>
      </c>
      <c r="N5" s="17">
        <v>0</v>
      </c>
      <c r="O5" s="13">
        <f t="shared" si="2"/>
        <v>12</v>
      </c>
      <c r="P5" s="20">
        <f t="shared" si="3"/>
        <v>60.0775</v>
      </c>
      <c r="Q5" s="7">
        <v>2</v>
      </c>
      <c r="R5" s="25"/>
    </row>
    <row r="6" ht="14.25" spans="1:18">
      <c r="A6" s="15" t="s">
        <v>37</v>
      </c>
      <c r="B6" s="15" t="s">
        <v>38</v>
      </c>
      <c r="C6" s="16" t="s">
        <v>39</v>
      </c>
      <c r="D6" s="7">
        <v>50</v>
      </c>
      <c r="E6" s="7">
        <v>10</v>
      </c>
      <c r="F6" s="7">
        <v>50</v>
      </c>
      <c r="G6" s="13">
        <f t="shared" si="0"/>
        <v>30.366</v>
      </c>
      <c r="H6" s="7">
        <v>1.7</v>
      </c>
      <c r="I6" s="7">
        <v>5</v>
      </c>
      <c r="J6" s="7">
        <v>0</v>
      </c>
      <c r="K6" s="13">
        <f t="shared" si="1"/>
        <v>3.35</v>
      </c>
      <c r="L6" s="7">
        <v>30</v>
      </c>
      <c r="M6" s="7">
        <v>20</v>
      </c>
      <c r="N6" s="7">
        <v>0</v>
      </c>
      <c r="O6" s="13">
        <f t="shared" si="2"/>
        <v>10</v>
      </c>
      <c r="P6" s="20">
        <f t="shared" si="3"/>
        <v>43.716</v>
      </c>
      <c r="Q6" s="25">
        <v>3</v>
      </c>
      <c r="R6" s="25"/>
    </row>
    <row r="7" ht="14.25" spans="1:18">
      <c r="A7" s="15" t="s">
        <v>40</v>
      </c>
      <c r="B7" s="15" t="s">
        <v>41</v>
      </c>
      <c r="C7" s="16" t="s">
        <v>42</v>
      </c>
      <c r="D7" s="7">
        <v>50</v>
      </c>
      <c r="E7" s="7">
        <v>10</v>
      </c>
      <c r="F7" s="7">
        <v>50</v>
      </c>
      <c r="G7" s="13">
        <f t="shared" si="0"/>
        <v>29.166</v>
      </c>
      <c r="H7" s="7">
        <v>8.667</v>
      </c>
      <c r="I7" s="7">
        <v>15</v>
      </c>
      <c r="J7" s="7">
        <v>0</v>
      </c>
      <c r="K7" s="13">
        <f t="shared" si="1"/>
        <v>11.8335</v>
      </c>
      <c r="L7" s="7">
        <v>10</v>
      </c>
      <c r="M7" s="7">
        <v>0</v>
      </c>
      <c r="N7" s="7">
        <v>0</v>
      </c>
      <c r="O7" s="13">
        <f t="shared" si="2"/>
        <v>2</v>
      </c>
      <c r="P7" s="20">
        <f t="shared" si="3"/>
        <v>42.9995</v>
      </c>
      <c r="Q7" s="25">
        <v>4</v>
      </c>
      <c r="R7" s="25"/>
    </row>
    <row r="11" ht="22.5" spans="1:19">
      <c r="A11" s="3" t="s">
        <v>388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26"/>
    </row>
    <row r="12" spans="1:18">
      <c r="A12" s="7" t="s">
        <v>1</v>
      </c>
      <c r="B12" s="7" t="s">
        <v>2</v>
      </c>
      <c r="C12" s="18" t="s">
        <v>3</v>
      </c>
      <c r="D12" s="18"/>
      <c r="E12" s="18"/>
      <c r="F12" s="18"/>
      <c r="G12" s="9" t="s">
        <v>3</v>
      </c>
      <c r="H12" s="18" t="s">
        <v>4</v>
      </c>
      <c r="I12" s="18"/>
      <c r="J12" s="18"/>
      <c r="K12" s="9" t="s">
        <v>4</v>
      </c>
      <c r="L12" s="21" t="s">
        <v>5</v>
      </c>
      <c r="M12" s="21"/>
      <c r="N12" s="21"/>
      <c r="O12" s="9" t="s">
        <v>5</v>
      </c>
      <c r="P12" s="9" t="s">
        <v>6</v>
      </c>
      <c r="Q12" s="8" t="s">
        <v>387</v>
      </c>
      <c r="R12" s="27" t="s">
        <v>7</v>
      </c>
    </row>
    <row r="13" ht="40.5" spans="1:18">
      <c r="A13" s="7"/>
      <c r="B13" s="7"/>
      <c r="C13" s="8" t="s">
        <v>8</v>
      </c>
      <c r="D13" s="8" t="s">
        <v>9</v>
      </c>
      <c r="E13" s="8" t="s">
        <v>10</v>
      </c>
      <c r="F13" s="8" t="s">
        <v>11</v>
      </c>
      <c r="G13" s="9"/>
      <c r="H13" s="8" t="s">
        <v>12</v>
      </c>
      <c r="I13" s="8" t="s">
        <v>13</v>
      </c>
      <c r="J13" s="8" t="s">
        <v>14</v>
      </c>
      <c r="K13" s="9"/>
      <c r="L13" s="21" t="s">
        <v>15</v>
      </c>
      <c r="M13" s="21" t="s">
        <v>16</v>
      </c>
      <c r="N13" s="21" t="s">
        <v>17</v>
      </c>
      <c r="O13" s="9"/>
      <c r="P13" s="9"/>
      <c r="Q13" s="8"/>
      <c r="R13" s="23"/>
    </row>
    <row r="14" spans="1:18">
      <c r="A14" s="7" t="s">
        <v>139</v>
      </c>
      <c r="B14" s="7">
        <v>81820431</v>
      </c>
      <c r="C14" s="7">
        <v>89.8076923076923</v>
      </c>
      <c r="D14" s="7">
        <v>50</v>
      </c>
      <c r="E14" s="7">
        <v>10</v>
      </c>
      <c r="F14" s="7">
        <v>50</v>
      </c>
      <c r="G14" s="13">
        <f>(C14*0.8+D14*0.2+F14*0.2)*0.3</f>
        <v>27.5538461538462</v>
      </c>
      <c r="H14" s="7">
        <v>7</v>
      </c>
      <c r="I14" s="7">
        <v>51</v>
      </c>
      <c r="J14" s="7">
        <v>0</v>
      </c>
      <c r="K14" s="13">
        <f>(H14+I14+J14)*0.5</f>
        <v>29</v>
      </c>
      <c r="L14" s="7">
        <v>4</v>
      </c>
      <c r="M14" s="7">
        <v>5</v>
      </c>
      <c r="N14" s="7">
        <v>0</v>
      </c>
      <c r="O14" s="13">
        <f>(L14+M14+N14)*0.2</f>
        <v>1.8</v>
      </c>
      <c r="P14" s="13">
        <f>G14+K14+O14</f>
        <v>58.3538461538461</v>
      </c>
      <c r="Q14" s="7">
        <v>1</v>
      </c>
      <c r="R14" s="28" t="s">
        <v>140</v>
      </c>
    </row>
    <row r="15" spans="1:18">
      <c r="A15" s="7" t="s">
        <v>151</v>
      </c>
      <c r="B15" s="7">
        <v>81820136</v>
      </c>
      <c r="C15" s="7">
        <v>86.3793103448276</v>
      </c>
      <c r="D15" s="7">
        <v>50</v>
      </c>
      <c r="E15" s="7">
        <v>12</v>
      </c>
      <c r="F15" s="7">
        <v>50</v>
      </c>
      <c r="G15" s="13">
        <f>(C15*0.8+D15*0.2+F15*0.2)*0.3</f>
        <v>26.7310344827586</v>
      </c>
      <c r="H15" s="7">
        <v>0</v>
      </c>
      <c r="I15" s="7">
        <v>15</v>
      </c>
      <c r="J15" s="7">
        <v>0</v>
      </c>
      <c r="K15" s="13">
        <f>(H15+I15+J15)*0.5</f>
        <v>7.5</v>
      </c>
      <c r="L15" s="7">
        <v>34</v>
      </c>
      <c r="M15" s="7">
        <v>5</v>
      </c>
      <c r="N15" s="7">
        <v>0</v>
      </c>
      <c r="O15" s="13">
        <f>(L15+M15+N15)*0.2</f>
        <v>7.8</v>
      </c>
      <c r="P15" s="13">
        <f>G15+K15+O15</f>
        <v>42.0310344827586</v>
      </c>
      <c r="Q15" s="7">
        <v>2</v>
      </c>
      <c r="R15" s="28"/>
    </row>
    <row r="18" s="1" customFormat="1" ht="22.5" spans="1:18">
      <c r="A18" s="3" t="s">
        <v>389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="2" customFormat="1" spans="1:18">
      <c r="A19" s="7" t="s">
        <v>1</v>
      </c>
      <c r="B19" s="7" t="s">
        <v>2</v>
      </c>
      <c r="C19" s="7" t="s">
        <v>3</v>
      </c>
      <c r="D19" s="7"/>
      <c r="E19" s="7"/>
      <c r="F19" s="7"/>
      <c r="G19" s="9" t="s">
        <v>3</v>
      </c>
      <c r="H19" s="7" t="s">
        <v>4</v>
      </c>
      <c r="I19" s="7"/>
      <c r="J19" s="7"/>
      <c r="K19" s="7"/>
      <c r="L19" s="9" t="s">
        <v>4</v>
      </c>
      <c r="M19" s="7" t="s">
        <v>5</v>
      </c>
      <c r="N19" s="7"/>
      <c r="O19" s="7"/>
      <c r="P19" s="9" t="s">
        <v>5</v>
      </c>
      <c r="Q19" s="29" t="s">
        <v>6</v>
      </c>
      <c r="R19" s="30" t="s">
        <v>7</v>
      </c>
    </row>
    <row r="20" s="2" customFormat="1" ht="40.5" spans="1:18">
      <c r="A20" s="7"/>
      <c r="B20" s="7"/>
      <c r="C20" s="8" t="s">
        <v>8</v>
      </c>
      <c r="D20" s="8" t="s">
        <v>9</v>
      </c>
      <c r="E20" s="8" t="s">
        <v>10</v>
      </c>
      <c r="F20" s="8" t="s">
        <v>11</v>
      </c>
      <c r="G20" s="9"/>
      <c r="H20" s="8" t="s">
        <v>13</v>
      </c>
      <c r="I20" s="8" t="s">
        <v>12</v>
      </c>
      <c r="J20" s="8" t="s">
        <v>14</v>
      </c>
      <c r="K20" s="8" t="s">
        <v>177</v>
      </c>
      <c r="L20" s="9"/>
      <c r="M20" s="8" t="s">
        <v>15</v>
      </c>
      <c r="N20" s="8" t="s">
        <v>178</v>
      </c>
      <c r="O20" s="8" t="s">
        <v>17</v>
      </c>
      <c r="P20" s="9"/>
      <c r="Q20" s="29"/>
      <c r="R20" s="22"/>
    </row>
    <row r="21" s="1" customFormat="1" spans="1:18">
      <c r="A21" s="19" t="s">
        <v>181</v>
      </c>
      <c r="B21" s="19">
        <v>81820933</v>
      </c>
      <c r="C21" s="7">
        <v>93</v>
      </c>
      <c r="D21" s="7">
        <v>50</v>
      </c>
      <c r="E21" s="7">
        <v>10</v>
      </c>
      <c r="F21" s="7">
        <v>50</v>
      </c>
      <c r="G21" s="13">
        <f t="shared" ref="G21:G23" si="4">(C21*0.8+D21*0.2+F21*0.2)*0.3</f>
        <v>28.32</v>
      </c>
      <c r="H21" s="7">
        <v>46</v>
      </c>
      <c r="I21" s="7">
        <v>9.75</v>
      </c>
      <c r="J21" s="7">
        <v>0</v>
      </c>
      <c r="K21" s="7">
        <v>0</v>
      </c>
      <c r="L21" s="13">
        <f t="shared" ref="L21:L23" si="5">(H21*0.2+I21*0.15+J21*0.15+K21*0.5)*0.5</f>
        <v>5.33125</v>
      </c>
      <c r="M21" s="7">
        <v>30</v>
      </c>
      <c r="N21" s="7">
        <v>5</v>
      </c>
      <c r="O21" s="7">
        <v>10</v>
      </c>
      <c r="P21" s="13">
        <f t="shared" ref="P21:P23" si="6">(M21+N21+O21)*0.2</f>
        <v>9</v>
      </c>
      <c r="Q21" s="31">
        <f t="shared" ref="Q21:Q23" si="7">G21+L21+P21</f>
        <v>42.65125</v>
      </c>
      <c r="R21" s="32" t="s">
        <v>140</v>
      </c>
    </row>
    <row r="22" s="1" customFormat="1" spans="1:18">
      <c r="A22" s="19" t="s">
        <v>187</v>
      </c>
      <c r="B22" s="19">
        <v>81820952</v>
      </c>
      <c r="C22" s="7">
        <v>88.26</v>
      </c>
      <c r="D22" s="18">
        <v>50</v>
      </c>
      <c r="E22" s="7">
        <v>10</v>
      </c>
      <c r="F22" s="7">
        <v>50</v>
      </c>
      <c r="G22" s="13">
        <f t="shared" si="4"/>
        <v>27.1824</v>
      </c>
      <c r="H22" s="7">
        <v>0</v>
      </c>
      <c r="I22" s="7">
        <v>0</v>
      </c>
      <c r="J22" s="7">
        <v>0</v>
      </c>
      <c r="K22" s="7">
        <v>0</v>
      </c>
      <c r="L22" s="13">
        <f t="shared" si="5"/>
        <v>0</v>
      </c>
      <c r="M22" s="7">
        <v>18</v>
      </c>
      <c r="N22" s="7">
        <v>10</v>
      </c>
      <c r="O22" s="7">
        <v>20</v>
      </c>
      <c r="P22" s="13">
        <f t="shared" si="6"/>
        <v>9.6</v>
      </c>
      <c r="Q22" s="31">
        <f t="shared" si="7"/>
        <v>36.7824</v>
      </c>
      <c r="R22" s="19"/>
    </row>
    <row r="23" s="1" customFormat="1" spans="1:18">
      <c r="A23" s="19" t="s">
        <v>191</v>
      </c>
      <c r="B23" s="19">
        <v>81820922</v>
      </c>
      <c r="C23" s="7">
        <v>91.92</v>
      </c>
      <c r="D23" s="7">
        <v>50</v>
      </c>
      <c r="E23" s="7">
        <v>10</v>
      </c>
      <c r="F23" s="7">
        <v>50</v>
      </c>
      <c r="G23" s="13">
        <f t="shared" si="4"/>
        <v>28.0608</v>
      </c>
      <c r="H23" s="7">
        <v>10</v>
      </c>
      <c r="I23" s="7">
        <v>1</v>
      </c>
      <c r="J23" s="7">
        <v>0</v>
      </c>
      <c r="K23" s="7">
        <v>0</v>
      </c>
      <c r="L23" s="13">
        <f t="shared" si="5"/>
        <v>1.075</v>
      </c>
      <c r="M23" s="7">
        <v>30</v>
      </c>
      <c r="N23" s="7">
        <v>0</v>
      </c>
      <c r="O23" s="7">
        <f>10/3</f>
        <v>3.33333333333333</v>
      </c>
      <c r="P23" s="13">
        <f t="shared" si="6"/>
        <v>6.66666666666667</v>
      </c>
      <c r="Q23" s="31">
        <f t="shared" si="7"/>
        <v>35.8024666666667</v>
      </c>
      <c r="R23" s="19"/>
    </row>
  </sheetData>
  <mergeCells count="35">
    <mergeCell ref="A1:R1"/>
    <mergeCell ref="C2:F2"/>
    <mergeCell ref="H2:J2"/>
    <mergeCell ref="L2:N2"/>
    <mergeCell ref="A11:R11"/>
    <mergeCell ref="C12:F12"/>
    <mergeCell ref="H12:J12"/>
    <mergeCell ref="L12:N12"/>
    <mergeCell ref="A18:R18"/>
    <mergeCell ref="C19:F19"/>
    <mergeCell ref="H19:K19"/>
    <mergeCell ref="M19:O19"/>
    <mergeCell ref="A2:A3"/>
    <mergeCell ref="A12:A13"/>
    <mergeCell ref="A19:A20"/>
    <mergeCell ref="B2:B3"/>
    <mergeCell ref="B12:B13"/>
    <mergeCell ref="B19:B20"/>
    <mergeCell ref="G2:G3"/>
    <mergeCell ref="G12:G13"/>
    <mergeCell ref="G19:G20"/>
    <mergeCell ref="K2:K3"/>
    <mergeCell ref="K12:K13"/>
    <mergeCell ref="L19:L20"/>
    <mergeCell ref="O2:O3"/>
    <mergeCell ref="O12:O13"/>
    <mergeCell ref="P2:P3"/>
    <mergeCell ref="P12:P13"/>
    <mergeCell ref="P19:P20"/>
    <mergeCell ref="Q2:Q3"/>
    <mergeCell ref="Q12:Q13"/>
    <mergeCell ref="Q19:Q20"/>
    <mergeCell ref="R2:R3"/>
    <mergeCell ref="R12:R13"/>
    <mergeCell ref="R19:R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17学硕学业奖学金</vt:lpstr>
      <vt:lpstr>18学硕学业奖学金</vt:lpstr>
      <vt:lpstr>18专硕学业奖学金</vt:lpstr>
      <vt:lpstr>19学硕学业奖学金</vt:lpstr>
      <vt:lpstr>19专硕学业奖学金</vt:lpstr>
      <vt:lpstr>省政府（硕士）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</cp:lastModifiedBy>
  <dcterms:created xsi:type="dcterms:W3CDTF">2020-06-03T04:28:00Z</dcterms:created>
  <dcterms:modified xsi:type="dcterms:W3CDTF">2020-06-04T07:29:07Z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